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68.9\pto_fls\PTOFIO\КЕВР\Цени 2025-2026\КОНДЕНЗАЦИОННА ЧАСТ-Бл.4\ЗА ИЗПРАЩАНЕ_ПУБЛИКУВАНЕ\"/>
    </mc:Choice>
  </mc:AlternateContent>
  <xr:revisionPtr revIDLastSave="0" documentId="13_ncr:1_{2E11FA55-C5CA-4C2E-B75E-A0A6BC1F3261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Горива" sheetId="11" r:id="rId1"/>
    <sheet name="Договори" sheetId="12" r:id="rId2"/>
    <sheet name="ТП" sheetId="9" r:id="rId3"/>
    <sheet name="Разходи " sheetId="15" r:id="rId4"/>
    <sheet name="РБА" sheetId="5" r:id="rId5"/>
    <sheet name="НВ" sheetId="4" r:id="rId6"/>
    <sheet name="ТИП " sheetId="16" r:id="rId7"/>
  </sheets>
  <definedNames>
    <definedName name="_xlnm.Print_Titles" localSheetId="0">Горива!$A:$B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11" l="1"/>
  <c r="N11" i="9"/>
  <c r="N9" i="9"/>
  <c r="G44" i="9" l="1"/>
  <c r="N8" i="9" l="1"/>
  <c r="N43" i="9" l="1"/>
  <c r="F10" i="5" l="1"/>
  <c r="S16" i="11" l="1"/>
  <c r="G9" i="9" l="1"/>
  <c r="G10" i="9" s="1"/>
  <c r="N10" i="9" l="1"/>
  <c r="Q26" i="9"/>
  <c r="N44" i="9" l="1"/>
  <c r="Q41" i="9" l="1"/>
  <c r="Q17" i="9"/>
  <c r="Q42" i="9"/>
  <c r="J42" i="9"/>
  <c r="Q28" i="9"/>
  <c r="Q25" i="9"/>
  <c r="Q23" i="9"/>
  <c r="Q22" i="9"/>
  <c r="Q20" i="9"/>
  <c r="J28" i="9"/>
  <c r="J27" i="9"/>
  <c r="Q27" i="9" s="1"/>
  <c r="J25" i="9"/>
  <c r="J23" i="9"/>
  <c r="J22" i="9"/>
  <c r="J20" i="9"/>
  <c r="A7" i="16"/>
  <c r="A8" i="4"/>
  <c r="A5" i="5"/>
  <c r="A4" i="15"/>
  <c r="N7" i="9"/>
  <c r="O7" i="9"/>
  <c r="P7" i="9" s="1"/>
  <c r="Q7" i="9" s="1"/>
  <c r="Q8" i="9"/>
  <c r="K9" i="9"/>
  <c r="L9" i="9"/>
  <c r="M9" i="9"/>
  <c r="O9" i="9"/>
  <c r="P9" i="9"/>
  <c r="K10" i="9"/>
  <c r="L10" i="9"/>
  <c r="M10" i="9"/>
  <c r="O10" i="9"/>
  <c r="P10" i="9"/>
  <c r="K12" i="9"/>
  <c r="L12" i="9"/>
  <c r="M12" i="9"/>
  <c r="O12" i="9"/>
  <c r="P12" i="9"/>
  <c r="Q16" i="9"/>
  <c r="K19" i="9"/>
  <c r="L19" i="9"/>
  <c r="M19" i="9"/>
  <c r="O19" i="9"/>
  <c r="P19" i="9"/>
  <c r="K29" i="9"/>
  <c r="L29" i="9"/>
  <c r="M29" i="9"/>
  <c r="O29" i="9"/>
  <c r="P29" i="9"/>
  <c r="K30" i="9"/>
  <c r="L30" i="9"/>
  <c r="M30" i="9"/>
  <c r="O30" i="9"/>
  <c r="P30" i="9"/>
  <c r="K32" i="9"/>
  <c r="L32" i="9"/>
  <c r="M32" i="9"/>
  <c r="O32" i="9"/>
  <c r="P32" i="9"/>
  <c r="K33" i="9"/>
  <c r="L33" i="9"/>
  <c r="M33" i="9"/>
  <c r="N33" i="9"/>
  <c r="O33" i="9"/>
  <c r="P33" i="9"/>
  <c r="Q34" i="9"/>
  <c r="Q35" i="9"/>
  <c r="Q36" i="9"/>
  <c r="K37" i="9"/>
  <c r="K38" i="9" s="1"/>
  <c r="L37" i="9"/>
  <c r="L38" i="9" s="1"/>
  <c r="M37" i="9"/>
  <c r="M38" i="9" s="1"/>
  <c r="O37" i="9"/>
  <c r="O38" i="9"/>
  <c r="P37" i="9"/>
  <c r="P38" i="9" s="1"/>
  <c r="K39" i="9"/>
  <c r="L39" i="9"/>
  <c r="M39" i="9"/>
  <c r="O39" i="9"/>
  <c r="P39" i="9"/>
  <c r="K40" i="9"/>
  <c r="L40" i="9"/>
  <c r="M40" i="9"/>
  <c r="O40" i="9"/>
  <c r="P40" i="9"/>
  <c r="K43" i="9"/>
  <c r="L43" i="9"/>
  <c r="M43" i="9"/>
  <c r="O43" i="9"/>
  <c r="P43" i="9"/>
  <c r="K44" i="9"/>
  <c r="L44" i="9"/>
  <c r="M44" i="9"/>
  <c r="O44" i="9"/>
  <c r="P44" i="9"/>
  <c r="Q45" i="9"/>
  <c r="Q47" i="9"/>
  <c r="J14" i="9"/>
  <c r="J15" i="9"/>
  <c r="J17" i="9"/>
  <c r="J18" i="9"/>
  <c r="C10" i="5"/>
  <c r="C23" i="5" s="1"/>
  <c r="D10" i="5"/>
  <c r="E10" i="5"/>
  <c r="E23" i="5" s="1"/>
  <c r="G10" i="5"/>
  <c r="H10" i="5"/>
  <c r="H23" i="5" s="1"/>
  <c r="I21" i="5"/>
  <c r="J11" i="9"/>
  <c r="J45" i="9"/>
  <c r="J46" i="9"/>
  <c r="I19" i="5"/>
  <c r="I20" i="5"/>
  <c r="C18" i="5"/>
  <c r="D18" i="5"/>
  <c r="E18" i="5"/>
  <c r="F18" i="5"/>
  <c r="G18" i="5"/>
  <c r="H18" i="5"/>
  <c r="I11" i="5"/>
  <c r="I14" i="5"/>
  <c r="I15" i="5"/>
  <c r="I16" i="5"/>
  <c r="I17" i="5"/>
  <c r="J47" i="9"/>
  <c r="J48" i="9"/>
  <c r="J41" i="9"/>
  <c r="J36" i="9"/>
  <c r="J35" i="9"/>
  <c r="J34" i="9"/>
  <c r="J33" i="9" s="1"/>
  <c r="H12" i="9"/>
  <c r="I12" i="9"/>
  <c r="D12" i="9"/>
  <c r="E12" i="9"/>
  <c r="F12" i="9"/>
  <c r="J16" i="9"/>
  <c r="J8" i="9"/>
  <c r="D9" i="9"/>
  <c r="E9" i="9"/>
  <c r="F9" i="9"/>
  <c r="H9" i="9"/>
  <c r="I9" i="9"/>
  <c r="D44" i="9"/>
  <c r="E44" i="9"/>
  <c r="F44" i="9"/>
  <c r="H44" i="9"/>
  <c r="I44" i="9"/>
  <c r="D43" i="9"/>
  <c r="E43" i="9"/>
  <c r="F43" i="9"/>
  <c r="H43" i="9"/>
  <c r="I43" i="9"/>
  <c r="D39" i="9"/>
  <c r="E39" i="9"/>
  <c r="F39" i="9"/>
  <c r="H39" i="9"/>
  <c r="I39" i="9"/>
  <c r="D37" i="9"/>
  <c r="D38" i="9"/>
  <c r="E37" i="9"/>
  <c r="E38" i="9" s="1"/>
  <c r="F37" i="9"/>
  <c r="F38" i="9" s="1"/>
  <c r="H37" i="9"/>
  <c r="H38" i="9"/>
  <c r="I37" i="9"/>
  <c r="I38" i="9" s="1"/>
  <c r="D33" i="9"/>
  <c r="E33" i="9"/>
  <c r="F33" i="9"/>
  <c r="G33" i="9"/>
  <c r="H33" i="9"/>
  <c r="I33" i="9"/>
  <c r="D32" i="9"/>
  <c r="E32" i="9"/>
  <c r="F32" i="9"/>
  <c r="H32" i="9"/>
  <c r="I32" i="9"/>
  <c r="D30" i="9"/>
  <c r="E30" i="9"/>
  <c r="F30" i="9"/>
  <c r="H30" i="9"/>
  <c r="I30" i="9"/>
  <c r="D19" i="9"/>
  <c r="E19" i="9"/>
  <c r="F19" i="9"/>
  <c r="H19" i="9"/>
  <c r="I19" i="9"/>
  <c r="D10" i="9"/>
  <c r="E10" i="9"/>
  <c r="F10" i="9"/>
  <c r="H10" i="9"/>
  <c r="I10" i="9"/>
  <c r="E40" i="9"/>
  <c r="F40" i="9"/>
  <c r="H40" i="9"/>
  <c r="I40" i="9"/>
  <c r="B7" i="9"/>
  <c r="C7" i="9" s="1"/>
  <c r="G7" i="9"/>
  <c r="H7" i="9" s="1"/>
  <c r="I7" i="9" s="1"/>
  <c r="J7" i="9" s="1"/>
  <c r="D29" i="9"/>
  <c r="E29" i="9"/>
  <c r="F29" i="9"/>
  <c r="H29" i="9"/>
  <c r="I29" i="9"/>
  <c r="D40" i="9"/>
  <c r="D23" i="5"/>
  <c r="F23" i="5"/>
  <c r="G23" i="5"/>
  <c r="Q33" i="9" l="1"/>
  <c r="G30" i="9"/>
  <c r="G32" i="9"/>
  <c r="G29" i="9"/>
  <c r="D16" i="16"/>
  <c r="J44" i="9"/>
  <c r="J37" i="9"/>
  <c r="J38" i="9" s="1"/>
  <c r="Q37" i="9"/>
  <c r="Q38" i="9" s="1"/>
  <c r="I18" i="5"/>
  <c r="Q39" i="9"/>
  <c r="Q43" i="9"/>
  <c r="J39" i="9"/>
  <c r="J40" i="9" s="1"/>
  <c r="J19" i="9"/>
  <c r="Q14" i="9"/>
  <c r="I10" i="5"/>
  <c r="I23" i="5" s="1"/>
  <c r="J9" i="9"/>
  <c r="J10" i="9" s="1"/>
  <c r="Q15" i="9" l="1"/>
  <c r="E16" i="16"/>
  <c r="Q11" i="9"/>
  <c r="J30" i="9"/>
  <c r="J32" i="9"/>
  <c r="J29" i="9"/>
  <c r="D15" i="16" l="1"/>
  <c r="Q18" i="9"/>
  <c r="Q9" i="9"/>
  <c r="Q10" i="9" s="1"/>
  <c r="Q48" i="9"/>
  <c r="Q46" i="9"/>
  <c r="E15" i="16" l="1"/>
  <c r="Q44" i="9"/>
  <c r="Q19" i="9" l="1"/>
</calcChain>
</file>

<file path=xl/sharedStrings.xml><?xml version="1.0" encoding="utf-8"?>
<sst xmlns="http://schemas.openxmlformats.org/spreadsheetml/2006/main" count="620" uniqueCount="289">
  <si>
    <t>СПРАВКА №1</t>
  </si>
  <si>
    <t xml:space="preserve">ТЕХНИЧЕСКИ ПОКАЗАТЕЛИ В ПРОИЗВОДСТВОТО </t>
  </si>
  <si>
    <t>№</t>
  </si>
  <si>
    <t xml:space="preserve">ТЕХНИЧЕСКИ  ПОКАЗАТЕЛИ  </t>
  </si>
  <si>
    <t>МЯРКА</t>
  </si>
  <si>
    <t>Блок 1</t>
  </si>
  <si>
    <t>Блок 2</t>
  </si>
  <si>
    <t>Блок 3</t>
  </si>
  <si>
    <t>Блок 4</t>
  </si>
  <si>
    <t>Блок 5</t>
  </si>
  <si>
    <t>Сума</t>
  </si>
  <si>
    <t>МВтч</t>
  </si>
  <si>
    <t>Електроенергия за собствени нужди</t>
  </si>
  <si>
    <t>%</t>
  </si>
  <si>
    <t>туг</t>
  </si>
  <si>
    <t xml:space="preserve">                      - основно гориво</t>
  </si>
  <si>
    <t>5.1</t>
  </si>
  <si>
    <t>т</t>
  </si>
  <si>
    <t>5.2</t>
  </si>
  <si>
    <t>5.3</t>
  </si>
  <si>
    <t>мазут</t>
  </si>
  <si>
    <t>ккал/кг</t>
  </si>
  <si>
    <t>6.1</t>
  </si>
  <si>
    <t>6.2</t>
  </si>
  <si>
    <t>6.4</t>
  </si>
  <si>
    <t>лв./туг</t>
  </si>
  <si>
    <t>7.1</t>
  </si>
  <si>
    <t>лв./т</t>
  </si>
  <si>
    <t>7.2</t>
  </si>
  <si>
    <t>7.3</t>
  </si>
  <si>
    <t>гуг/кВтч</t>
  </si>
  <si>
    <t>лв./кВтч</t>
  </si>
  <si>
    <t>ккал/кВтч</t>
  </si>
  <si>
    <t>бр.</t>
  </si>
  <si>
    <t>12.1</t>
  </si>
  <si>
    <t xml:space="preserve">                              - по диспечерско разпореждане</t>
  </si>
  <si>
    <t>12.2</t>
  </si>
  <si>
    <t xml:space="preserve">                              - без диспечерско разпореждане</t>
  </si>
  <si>
    <t>МВт</t>
  </si>
  <si>
    <t>ч</t>
  </si>
  <si>
    <t>СПРАВКА №2</t>
  </si>
  <si>
    <t>НА РАЗХОДИТЕ ЗА ПРОИЗВОДСТВО НА ЕЛЕКТРОЕНЕРГИЯ</t>
  </si>
  <si>
    <t>I</t>
  </si>
  <si>
    <t>УСЛОВНО-ПОСТОЯННИ   РАЗХОДИ</t>
  </si>
  <si>
    <t>хил. лв.</t>
  </si>
  <si>
    <t>1</t>
  </si>
  <si>
    <t>Разходи за заплати (възнаграждения)</t>
  </si>
  <si>
    <t>2</t>
  </si>
  <si>
    <t>Начисления, свързани с т.1, по действащото законодателство</t>
  </si>
  <si>
    <t>2.1</t>
  </si>
  <si>
    <t>осигурителни вноски</t>
  </si>
  <si>
    <t>2.2</t>
  </si>
  <si>
    <t>социални разходи</t>
  </si>
  <si>
    <t>4</t>
  </si>
  <si>
    <t>5</t>
  </si>
  <si>
    <t>Разходи, пряко свързани с дейноста по лицензията</t>
  </si>
  <si>
    <t>5.1.</t>
  </si>
  <si>
    <t>Горива за автотранспорт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</si>
  <si>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</si>
  <si>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</si>
  <si>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</si>
  <si>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</si>
  <si>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</si>
  <si>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</si>
  <si>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</si>
  <si>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</si>
  <si>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</si>
  <si>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Местни 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</si>
  <si>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</si>
  <si>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</si>
  <si>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</si>
  <si>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</si>
  <si>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</si>
  <si>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</si>
  <si>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</si>
  <si>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</si>
  <si>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</si>
  <si>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</si>
  <si>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</si>
  <si>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</si>
  <si>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</si>
  <si>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</si>
  <si>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</si>
  <si>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Услуга водоподаване</t>
  </si>
  <si>
    <t>5.15.</t>
  </si>
  <si>
    <t>Вода, отопление и осветление</t>
  </si>
  <si>
    <t>5.16.</t>
  </si>
  <si>
    <t>Извозване на отработено ядрено гориво</t>
  </si>
  <si>
    <t>5.17.</t>
  </si>
  <si>
    <t>Безплатна предпазна храна съгласно нормативен акт</t>
  </si>
  <si>
    <t>5.18.</t>
  </si>
  <si>
    <t>Охрана на труда</t>
  </si>
  <si>
    <t>5.19.</t>
  </si>
  <si>
    <t>Служебни карти</t>
  </si>
  <si>
    <t>5.20.</t>
  </si>
  <si>
    <t>Командировки</t>
  </si>
  <si>
    <t>5.21.</t>
  </si>
  <si>
    <t>5.22.</t>
  </si>
  <si>
    <t>5.23.</t>
  </si>
  <si>
    <t>5.24.</t>
  </si>
  <si>
    <t>ІІ</t>
  </si>
  <si>
    <t>ПРОМЕНЛИВИ РАЗХОДИ</t>
  </si>
  <si>
    <t xml:space="preserve">            -основно гориво</t>
  </si>
  <si>
    <t xml:space="preserve">             -гориво за разпалване</t>
  </si>
  <si>
    <t xml:space="preserve">Консумативи </t>
  </si>
  <si>
    <t>Други променливи разходи</t>
  </si>
  <si>
    <t>Такса услуга водоползване</t>
  </si>
  <si>
    <t>Електрическа енергия-купена</t>
  </si>
  <si>
    <t>Вноски за фонд "Безопастност и съхраняване на радиоактивни отпадъци" и за фонд "Извеждане на ядрени съоръжения от експлоатация"</t>
  </si>
  <si>
    <t>СПРАВКА №3</t>
  </si>
  <si>
    <t>ПОЗИЦИЯ</t>
  </si>
  <si>
    <t>1.1</t>
  </si>
  <si>
    <t>Земи (терени)</t>
  </si>
  <si>
    <t>1.2</t>
  </si>
  <si>
    <t>Сгради и конструкции</t>
  </si>
  <si>
    <t>1.3</t>
  </si>
  <si>
    <t>Машини и оборудване</t>
  </si>
  <si>
    <t>1.4</t>
  </si>
  <si>
    <t>Съоръжения</t>
  </si>
  <si>
    <t>1.5</t>
  </si>
  <si>
    <t>Транспортни средства</t>
  </si>
  <si>
    <t>1.6</t>
  </si>
  <si>
    <t>Други ДМА, участващи в регулираната дейност</t>
  </si>
  <si>
    <t>ОК- оборотен капитал</t>
  </si>
  <si>
    <t>СПРАВКА №4</t>
  </si>
  <si>
    <t xml:space="preserve">                               КАПИТАЛОВА СТРУКТУРА  И ДАНЪЧНИ ЗАДЪЛЖЕНИЯ</t>
  </si>
  <si>
    <t>Мярка</t>
  </si>
  <si>
    <t>Собствен капитал</t>
  </si>
  <si>
    <t>Дял на собствения капитал</t>
  </si>
  <si>
    <t>Норма на възвръщаемост на собствения капитал</t>
  </si>
  <si>
    <t>Привлечен капитал в т.ч.</t>
  </si>
  <si>
    <t>договори за финансов лизинг</t>
  </si>
  <si>
    <t>кредит</t>
  </si>
  <si>
    <t>Дял на привлечения капитал</t>
  </si>
  <si>
    <t>Средно претеглена норма на възвръщаемост на привлечения капитал</t>
  </si>
  <si>
    <t>НОРМА НА ВЪЗВРЪЩАЕМОСТ</t>
  </si>
  <si>
    <t>СПРАВКА №5</t>
  </si>
  <si>
    <t>ТЕХНИКО - ИКОНОМИЧЕСКИ ПОКАЗАТЕЛИ В ПРОИЗВОДСТВОТО НА ЕЛЕКТРОЕНЕРГИЯ</t>
  </si>
  <si>
    <t>хил.лв.</t>
  </si>
  <si>
    <t>УСЛОВНО-ПОСТОЯННИ РАЗХОДИ</t>
  </si>
  <si>
    <t>ВЪЗВРЪЩАЕМОСТ</t>
  </si>
  <si>
    <t>НЕОБХОДИМИ ПРИХОДИ ЗА РАЗПОЛАГАЕМОСТ</t>
  </si>
  <si>
    <t>ЦЕНА ЗА МОЩНОСТ</t>
  </si>
  <si>
    <t>ЦЕНА ЗА ЕНЕРГИЯ</t>
  </si>
  <si>
    <t>ПЪЛНА ЦЕНА</t>
  </si>
  <si>
    <t>НЕОБХОДИМИ ГОДИШНИ ПРИХОДИ</t>
  </si>
  <si>
    <t xml:space="preserve"> лв./МВтч</t>
  </si>
  <si>
    <t>НА АКТИВИТЕ ЗА ПРОИЗВОДСТВО НА ЕЛЕКТРОЕНЕРГИЯ</t>
  </si>
  <si>
    <t>Корпоративен данък върху печалбата по ЗКПО</t>
  </si>
  <si>
    <t xml:space="preserve"> Нематериални дълготрайни активи, участващи в лицензионната дейност.</t>
  </si>
  <si>
    <t>Регулаторна база на активите (РБА)</t>
  </si>
  <si>
    <t>5.25.</t>
  </si>
  <si>
    <t>5.26.</t>
  </si>
  <si>
    <t>5.27.</t>
  </si>
  <si>
    <t>5.28.</t>
  </si>
  <si>
    <t>5.29.</t>
  </si>
  <si>
    <t>5.30.</t>
  </si>
  <si>
    <t>Разходи за ремонт</t>
  </si>
  <si>
    <t>А-Балансова стойност на дълготрайните  активи, които се използват в лицензионната дейност и имат полезен живот.</t>
  </si>
  <si>
    <t>Дълготрайни активи, свързани с нерегулираната дейност, в т.ч.</t>
  </si>
  <si>
    <t>Дълготрайни материални активи</t>
  </si>
  <si>
    <t>Дълготрайни нематериалини активи</t>
  </si>
  <si>
    <t>2.</t>
  </si>
  <si>
    <t>3.</t>
  </si>
  <si>
    <t>4.</t>
  </si>
  <si>
    <t>5.</t>
  </si>
  <si>
    <t>Разходи, свързани с нерегулираната дейност</t>
  </si>
  <si>
    <t>НАИМЕНОВАНИЕ НА РАЗХОДИТЕ</t>
  </si>
  <si>
    <t>Безвъзмездно финансирани активи</t>
  </si>
  <si>
    <r>
      <t>НЕТНА ЕЛЕКТРИЧЕСКА ЕНЕРГИЯ</t>
    </r>
    <r>
      <rPr>
        <b/>
        <sz val="9"/>
        <rFont val="Arial"/>
        <family val="2"/>
      </rPr>
      <t xml:space="preserve"> Ен</t>
    </r>
  </si>
  <si>
    <t>Въглища - вносни</t>
  </si>
  <si>
    <t>Мазут</t>
  </si>
  <si>
    <t xml:space="preserve">СПРАВКА № 6 </t>
  </si>
  <si>
    <t>Блок 6</t>
  </si>
  <si>
    <t>Произведена електроенергия - бруто Ебр</t>
  </si>
  <si>
    <t>Електроенергия за собствени нужди Есн</t>
  </si>
  <si>
    <t>Нетна електрическа енергия Ен</t>
  </si>
  <si>
    <t>Гориво за производство В, в т.ч.:</t>
  </si>
  <si>
    <t>въглища - вносни</t>
  </si>
  <si>
    <t>природен газ</t>
  </si>
  <si>
    <t>хнм3</t>
  </si>
  <si>
    <t>Калоричност на горивото q</t>
  </si>
  <si>
    <t>ккал/хнм3</t>
  </si>
  <si>
    <t>Цена на тон условно гориво  Цг</t>
  </si>
  <si>
    <t>Брутен специфичен разход на условно гориво Руг, бр</t>
  </si>
  <si>
    <t>Нетен специфичен разход на условно гориво Руг, н</t>
  </si>
  <si>
    <t>Разход за гориво Рг</t>
  </si>
  <si>
    <t>Специфичен разход на топлина qт</t>
  </si>
  <si>
    <t>Брой цикли на спиране с последващо пускане на блок Цсп, в т.ч.:</t>
  </si>
  <si>
    <t>Максимална работна мощност Мраб</t>
  </si>
  <si>
    <t>Мощност в съгласуван престой Мсп</t>
  </si>
  <si>
    <t>Предоставена почасова мощност Мпр</t>
  </si>
  <si>
    <t>Средна мощност на блока Мср</t>
  </si>
  <si>
    <t>Коефициент на използваемост по мощност Kм</t>
  </si>
  <si>
    <t>Часове в работа Рраб</t>
  </si>
  <si>
    <t>Часове в разполагаемост Рразп</t>
  </si>
  <si>
    <t>Коефициент на използваемост по време Кт</t>
  </si>
  <si>
    <t xml:space="preserve">                      - гориво за пускови операции и стабилизация</t>
  </si>
  <si>
    <r>
      <t xml:space="preserve">Разполагаемост на предоставената мощност </t>
    </r>
    <r>
      <rPr>
        <b/>
        <sz val="9"/>
        <rFont val="Arial"/>
        <family val="2"/>
      </rPr>
      <t>Рпр.м</t>
    </r>
  </si>
  <si>
    <r>
      <t xml:space="preserve">Разполагаемост на предоставената мощност </t>
    </r>
    <r>
      <rPr>
        <b/>
        <sz val="9"/>
        <rFont val="Arial"/>
        <family val="2"/>
      </rPr>
      <t xml:space="preserve">Рпр.м </t>
    </r>
    <r>
      <rPr>
        <sz val="9"/>
        <rFont val="Arial"/>
        <family val="2"/>
      </rPr>
      <t>І шест</t>
    </r>
  </si>
  <si>
    <r>
      <t xml:space="preserve">Разполагаемост на предоставената мощност </t>
    </r>
    <r>
      <rPr>
        <b/>
        <sz val="9"/>
        <rFont val="Arial"/>
        <family val="2"/>
      </rPr>
      <t>Рпр.м</t>
    </r>
    <r>
      <rPr>
        <sz val="9"/>
        <rFont val="Arial"/>
        <family val="2"/>
      </rPr>
      <t xml:space="preserve"> II шест</t>
    </r>
  </si>
  <si>
    <r>
      <t xml:space="preserve">Нетна електрическа енергия </t>
    </r>
    <r>
      <rPr>
        <b/>
        <sz val="9"/>
        <rFont val="Arial"/>
        <family val="2"/>
      </rPr>
      <t xml:space="preserve">Ен </t>
    </r>
    <r>
      <rPr>
        <sz val="9"/>
        <rFont val="Arial"/>
        <family val="2"/>
      </rPr>
      <t>І шест</t>
    </r>
  </si>
  <si>
    <r>
      <t xml:space="preserve">Нетна електрическа енергия </t>
    </r>
    <r>
      <rPr>
        <b/>
        <sz val="9"/>
        <rFont val="Arial"/>
        <family val="2"/>
      </rPr>
      <t xml:space="preserve">Ен </t>
    </r>
    <r>
      <rPr>
        <sz val="9"/>
        <rFont val="Arial"/>
        <family val="2"/>
      </rPr>
      <t>II шест</t>
    </r>
  </si>
  <si>
    <t>6.3</t>
  </si>
  <si>
    <t>7.4</t>
  </si>
  <si>
    <t xml:space="preserve">Разходи за амортизации </t>
  </si>
  <si>
    <t>ТЕХНИКО-ИКОНОМИЧЕСКИ ПОКАЗАТЕЛИ</t>
  </si>
  <si>
    <t>количество (тона)</t>
  </si>
  <si>
    <t>транспортни и складови разходи  лв./тон</t>
  </si>
  <si>
    <t>Изп. директор:</t>
  </si>
  <si>
    <t>калоричност (ккал/кг)</t>
  </si>
  <si>
    <t>стойност (хил.лв.)</t>
  </si>
  <si>
    <t>Всичко въглища и средно претеглени стойности</t>
  </si>
  <si>
    <t>Природен газ (хнм3)</t>
  </si>
  <si>
    <t>Доставчици и договори (анекси)</t>
  </si>
  <si>
    <t>калоричност      (ккал/кг)</t>
  </si>
  <si>
    <t>Общо:</t>
  </si>
  <si>
    <t>хил.м.т.</t>
  </si>
  <si>
    <t>Юли</t>
  </si>
  <si>
    <t>Август</t>
  </si>
  <si>
    <t>Септември</t>
  </si>
  <si>
    <t>Октомври</t>
  </si>
  <si>
    <t>Ноември</t>
  </si>
  <si>
    <t>Декември</t>
  </si>
  <si>
    <t>Общо за месеца</t>
  </si>
  <si>
    <t>Общо за периода</t>
  </si>
  <si>
    <t>Януари</t>
  </si>
  <si>
    <t>Февруари</t>
  </si>
  <si>
    <t>Март</t>
  </si>
  <si>
    <t>Април</t>
  </si>
  <si>
    <t>Май</t>
  </si>
  <si>
    <t>Юни</t>
  </si>
  <si>
    <r>
      <t xml:space="preserve">РАЗПОЛАГАЕМОСТ НА ПРЕДОСТАВЕНАТА МОЩНОСТ </t>
    </r>
    <r>
      <rPr>
        <b/>
        <sz val="9"/>
        <rFont val="Arial"/>
        <family val="2"/>
      </rPr>
      <t xml:space="preserve">Рпр.м </t>
    </r>
  </si>
  <si>
    <t>проектно-проучвателни работи и външни услуги</t>
  </si>
  <si>
    <t>4.1</t>
  </si>
  <si>
    <t>4.2</t>
  </si>
  <si>
    <t>4.3</t>
  </si>
  <si>
    <t>разходи за вложени машини, рез части и материали</t>
  </si>
  <si>
    <t>строително-монтажни и ремонтни работи от външни услуги</t>
  </si>
  <si>
    <r>
      <t xml:space="preserve">Гориво за производство, </t>
    </r>
    <r>
      <rPr>
        <sz val="9"/>
        <rFont val="Arial"/>
        <family val="2"/>
      </rPr>
      <t>в т.ч.:</t>
    </r>
  </si>
  <si>
    <t>1.7</t>
  </si>
  <si>
    <t>Справка № 1А</t>
  </si>
  <si>
    <t>Доставчици по видове горива  и No/дата договор/анекс</t>
  </si>
  <si>
    <t>І.</t>
  </si>
  <si>
    <t>1.</t>
  </si>
  <si>
    <t xml:space="preserve">ІІ. </t>
  </si>
  <si>
    <t xml:space="preserve">4. </t>
  </si>
  <si>
    <t>ІІІ.</t>
  </si>
  <si>
    <t>ІV.</t>
  </si>
  <si>
    <t>V.</t>
  </si>
  <si>
    <t>6.</t>
  </si>
  <si>
    <t>7.</t>
  </si>
  <si>
    <t>8.</t>
  </si>
  <si>
    <t>9.</t>
  </si>
  <si>
    <t xml:space="preserve"> Цена  лв./тон</t>
  </si>
  <si>
    <t xml:space="preserve"> Цена  лв./туг</t>
  </si>
  <si>
    <t>Цена лв./тон</t>
  </si>
  <si>
    <t>Сключени договори (анекси) за ........... година</t>
  </si>
  <si>
    <t>Графици за доставки на основно гориво по доставчици и сключени договори (анекси) за ........година</t>
  </si>
  <si>
    <t>Доставчици по договори</t>
  </si>
  <si>
    <t>Справка № 1В</t>
  </si>
  <si>
    <t>Балансова стойност към края на базисната година - хил. лв.</t>
  </si>
  <si>
    <t>3</t>
  </si>
  <si>
    <t>7</t>
  </si>
  <si>
    <t>9</t>
  </si>
  <si>
    <t>Забележка: Нормата на възвръщаемост на собствения капитал е примерна стойност, с която се извършват изчисленията.                                                                                                            В случай на промяна в ЗКПО се променя и процента на корпоративния данък върху печалбата.</t>
  </si>
  <si>
    <t>Разходи за CO2</t>
  </si>
  <si>
    <t>Разходи за СОИ</t>
  </si>
  <si>
    <t>НА "Топлофикация Русе" АД, кондензационен блок №4</t>
  </si>
  <si>
    <t>Наличност на склад към  …………...  г.</t>
  </si>
  <si>
    <t>Доставени количества по договори до …………….. г.</t>
  </si>
  <si>
    <t>Изразходвани количества до ……………….. г.</t>
  </si>
  <si>
    <t xml:space="preserve">Ръководител ФИД: </t>
  </si>
  <si>
    <t>/ П.Петрова /</t>
  </si>
  <si>
    <t xml:space="preserve"> /С.Желев/</t>
  </si>
  <si>
    <t>Въглища - местни</t>
  </si>
  <si>
    <t>Ръководител отдел БРП:</t>
  </si>
  <si>
    <t xml:space="preserve"> / С.Желев /</t>
  </si>
  <si>
    <t xml:space="preserve">Горива на   Топлофикация Русе АД   за Бл. 4  за  2025 година </t>
  </si>
  <si>
    <t>Наличност на склад към 01.07.2025 г.</t>
  </si>
  <si>
    <t>Прогноза  до 30.06.2026 г.</t>
  </si>
  <si>
    <t xml:space="preserve"> Отчет 2024 г.     </t>
  </si>
  <si>
    <t xml:space="preserve"> Прогноза 2025-2026 г.     </t>
  </si>
  <si>
    <t xml:space="preserve">Отчет    базисна година Отчет 2024 г.     </t>
  </si>
  <si>
    <t>Прогноза 01.07.2025г. - 30.06.2026г.</t>
  </si>
  <si>
    <t>Балансова стойност към края на 2024 година</t>
  </si>
  <si>
    <t xml:space="preserve">                   </t>
  </si>
  <si>
    <t>ххх</t>
  </si>
  <si>
    <t>/ ххх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</si>
</sst>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лв.&quot;_-;\-* #,##0.00\ &quot;лв.&quot;_-;_-* &quot;-&quot;??\ &quot;лв.&quot;_-;_-@_-"/>
    <numFmt numFmtId="164" formatCode="0.0"/>
    <numFmt numFmtId="165" formatCode="0.0000"/>
    <numFmt numFmtId="166" formatCode="&quot;ОТЧЕТ  -  &quot;yyyy\ &quot;г.&quot;"/>
    <numFmt numFmtId="167" formatCode="0.0%"/>
    <numFmt numFmtId="168" formatCode="0.000"/>
    <numFmt numFmtId="169" formatCode="#,##0.0"/>
    <numFmt numFmtId="170" formatCode="_-[$$-409]* #,##0.00_ ;_-[$$-409]* \-#,##0.00\ ;_-[$$-409]* &quot;-&quot;??_ ;_-@_ "/>
  </numFmts>
  <fonts count="33" x14ac:knownFonts="1">
    <font>
      <sz val="10"/>
      <name val="Arial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</font>
    <font>
      <sz val="10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rgb="FF00B050"/>
      <name val="Arial"/>
      <family val="2"/>
      <charset val="204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7" fillId="0" borderId="0" applyFont="0" applyFill="0" applyBorder="0" applyAlignment="0" applyProtection="0"/>
  </cellStyleXfs>
  <cellXfs count="297">
    <xf numFmtId="0" fontId="0" fillId="0" borderId="0" xfId="0"/>
    <xf numFmtId="49" fontId="1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7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4" xfId="0" applyFont="1" applyBorder="1"/>
    <xf numFmtId="0" fontId="7" fillId="0" borderId="0" xfId="0" applyFont="1"/>
    <xf numFmtId="0" fontId="1" fillId="0" borderId="0" xfId="0" applyFont="1" applyProtection="1">
      <protection locked="0"/>
    </xf>
    <xf numFmtId="0" fontId="9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3" xfId="0" applyFont="1" applyBorder="1" applyAlignment="1">
      <alignment horizontal="center"/>
    </xf>
    <xf numFmtId="3" fontId="1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/>
    </xf>
    <xf numFmtId="10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167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10" fontId="2" fillId="3" borderId="8" xfId="0" applyNumberFormat="1" applyFont="1" applyFill="1" applyBorder="1" applyAlignment="1">
      <alignment horizontal="center"/>
    </xf>
    <xf numFmtId="0" fontId="1" fillId="0" borderId="5" xfId="0" applyFont="1" applyBorder="1" applyAlignment="1" applyProtection="1">
      <alignment vertical="center"/>
      <protection locked="0"/>
    </xf>
    <xf numFmtId="3" fontId="2" fillId="3" borderId="8" xfId="0" applyNumberFormat="1" applyFont="1" applyFill="1" applyBorder="1"/>
    <xf numFmtId="0" fontId="2" fillId="3" borderId="6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5" xfId="0" applyFont="1" applyFill="1" applyBorder="1"/>
    <xf numFmtId="0" fontId="6" fillId="0" borderId="5" xfId="0" applyFont="1" applyBorder="1" applyAlignment="1" applyProtection="1">
      <alignment horizontal="center"/>
      <protection locked="0"/>
    </xf>
    <xf numFmtId="1" fontId="6" fillId="3" borderId="5" xfId="0" applyNumberFormat="1" applyFont="1" applyFill="1" applyBorder="1" applyAlignment="1">
      <alignment horizontal="center"/>
    </xf>
    <xf numFmtId="16" fontId="7" fillId="2" borderId="1" xfId="0" quotePrefix="1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quotePrefix="1" applyFont="1" applyFill="1" applyBorder="1" applyAlignment="1">
      <alignment horizontal="center"/>
    </xf>
    <xf numFmtId="10" fontId="6" fillId="3" borderId="5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5" xfId="0" applyBorder="1"/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3" fontId="7" fillId="0" borderId="5" xfId="0" applyNumberFormat="1" applyFont="1" applyBorder="1" applyAlignment="1" applyProtection="1">
      <alignment horizontal="center"/>
      <protection locked="0"/>
    </xf>
    <xf numFmtId="3" fontId="7" fillId="3" borderId="6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10" fontId="6" fillId="3" borderId="6" xfId="0" applyNumberFormat="1" applyFont="1" applyFill="1" applyBorder="1" applyAlignment="1">
      <alignment horizontal="center"/>
    </xf>
    <xf numFmtId="10" fontId="13" fillId="0" borderId="0" xfId="0" applyNumberFormat="1" applyFont="1" applyAlignment="1">
      <alignment horizontal="center"/>
    </xf>
    <xf numFmtId="0" fontId="7" fillId="0" borderId="5" xfId="0" applyFont="1" applyBorder="1" applyAlignment="1" applyProtection="1">
      <alignment horizontal="center"/>
      <protection locked="0"/>
    </xf>
    <xf numFmtId="3" fontId="6" fillId="3" borderId="6" xfId="0" applyNumberFormat="1" applyFont="1" applyFill="1" applyBorder="1" applyAlignment="1">
      <alignment horizontal="center"/>
    </xf>
    <xf numFmtId="1" fontId="20" fillId="0" borderId="0" xfId="0" applyNumberFormat="1" applyFont="1" applyAlignment="1">
      <alignment horizontal="center"/>
    </xf>
    <xf numFmtId="1" fontId="7" fillId="0" borderId="5" xfId="0" applyNumberFormat="1" applyFont="1" applyBorder="1" applyAlignment="1" applyProtection="1">
      <alignment horizontal="center"/>
      <protection locked="0"/>
    </xf>
    <xf numFmtId="1" fontId="7" fillId="3" borderId="6" xfId="0" applyNumberFormat="1" applyFont="1" applyFill="1" applyBorder="1" applyAlignment="1">
      <alignment horizontal="center"/>
    </xf>
    <xf numFmtId="3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16" fillId="0" borderId="0" xfId="0" applyNumberFormat="1" applyFont="1" applyAlignment="1" applyProtection="1">
      <alignment horizontal="center"/>
      <protection locked="0"/>
    </xf>
    <xf numFmtId="2" fontId="6" fillId="0" borderId="0" xfId="0" applyNumberFormat="1" applyFont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locked="0"/>
    </xf>
    <xf numFmtId="2" fontId="13" fillId="0" borderId="0" xfId="0" applyNumberFormat="1" applyFont="1" applyAlignment="1">
      <alignment horizontal="center"/>
    </xf>
    <xf numFmtId="2" fontId="16" fillId="0" borderId="0" xfId="0" applyNumberFormat="1" applyFont="1" applyAlignment="1" applyProtection="1">
      <alignment horizontal="center"/>
      <protection locked="0"/>
    </xf>
    <xf numFmtId="169" fontId="6" fillId="3" borderId="6" xfId="0" applyNumberFormat="1" applyFont="1" applyFill="1" applyBorder="1" applyAlignment="1">
      <alignment horizontal="center"/>
    </xf>
    <xf numFmtId="4" fontId="6" fillId="3" borderId="6" xfId="0" applyNumberFormat="1" applyFont="1" applyFill="1" applyBorder="1" applyAlignment="1">
      <alignment horizontal="center"/>
    </xf>
    <xf numFmtId="165" fontId="6" fillId="3" borderId="6" xfId="0" applyNumberFormat="1" applyFont="1" applyFill="1" applyBorder="1" applyAlignment="1">
      <alignment horizont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168" fontId="7" fillId="0" borderId="5" xfId="0" applyNumberFormat="1" applyFont="1" applyBorder="1" applyAlignment="1" applyProtection="1">
      <alignment horizontal="center"/>
      <protection locked="0"/>
    </xf>
    <xf numFmtId="2" fontId="7" fillId="3" borderId="6" xfId="0" applyNumberFormat="1" applyFont="1" applyFill="1" applyBorder="1" applyAlignment="1">
      <alignment horizontal="center"/>
    </xf>
    <xf numFmtId="2" fontId="20" fillId="0" borderId="0" xfId="0" applyNumberFormat="1" applyFont="1" applyAlignment="1">
      <alignment horizontal="center"/>
    </xf>
    <xf numFmtId="10" fontId="20" fillId="0" borderId="0" xfId="0" applyNumberFormat="1" applyFont="1" applyAlignment="1">
      <alignment horizontal="center"/>
    </xf>
    <xf numFmtId="164" fontId="7" fillId="0" borderId="5" xfId="0" applyNumberFormat="1" applyFont="1" applyBorder="1" applyAlignment="1" applyProtection="1">
      <alignment horizontal="center"/>
      <protection locked="0"/>
    </xf>
    <xf numFmtId="10" fontId="7" fillId="3" borderId="6" xfId="0" applyNumberFormat="1" applyFont="1" applyFill="1" applyBorder="1" applyAlignment="1">
      <alignment horizontal="center"/>
    </xf>
    <xf numFmtId="1" fontId="21" fillId="0" borderId="5" xfId="0" applyNumberFormat="1" applyFont="1" applyBorder="1" applyAlignment="1">
      <alignment horizontal="center"/>
    </xf>
    <xf numFmtId="3" fontId="7" fillId="3" borderId="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6" fillId="0" borderId="0" xfId="0" applyFont="1" applyAlignment="1">
      <alignment horizontal="left"/>
    </xf>
    <xf numFmtId="0" fontId="6" fillId="2" borderId="7" xfId="0" applyFont="1" applyFill="1" applyBorder="1"/>
    <xf numFmtId="0" fontId="6" fillId="0" borderId="5" xfId="0" applyFont="1" applyBorder="1"/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wrapText="1"/>
    </xf>
    <xf numFmtId="3" fontId="6" fillId="3" borderId="5" xfId="0" applyNumberFormat="1" applyFont="1" applyFill="1" applyBorder="1" applyAlignment="1">
      <alignment horizontal="center" wrapText="1"/>
    </xf>
    <xf numFmtId="3" fontId="6" fillId="3" borderId="6" xfId="0" applyNumberFormat="1" applyFont="1" applyFill="1" applyBorder="1" applyAlignment="1">
      <alignment horizontal="center" wrapText="1"/>
    </xf>
    <xf numFmtId="3" fontId="6" fillId="3" borderId="5" xfId="0" applyNumberFormat="1" applyFont="1" applyFill="1" applyBorder="1" applyAlignment="1">
      <alignment horizontal="center"/>
    </xf>
    <xf numFmtId="4" fontId="18" fillId="3" borderId="5" xfId="0" applyNumberFormat="1" applyFont="1" applyFill="1" applyBorder="1" applyAlignment="1">
      <alignment horizontal="center"/>
    </xf>
    <xf numFmtId="169" fontId="6" fillId="3" borderId="5" xfId="0" applyNumberFormat="1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center"/>
    </xf>
    <xf numFmtId="165" fontId="6" fillId="3" borderId="5" xfId="0" applyNumberFormat="1" applyFont="1" applyFill="1" applyBorder="1" applyAlignment="1">
      <alignment horizontal="center"/>
    </xf>
    <xf numFmtId="2" fontId="7" fillId="3" borderId="5" xfId="0" applyNumberFormat="1" applyFont="1" applyFill="1" applyBorder="1" applyAlignment="1">
      <alignment horizontal="center"/>
    </xf>
    <xf numFmtId="169" fontId="7" fillId="3" borderId="5" xfId="0" applyNumberFormat="1" applyFont="1" applyFill="1" applyBorder="1" applyAlignment="1">
      <alignment horizontal="center"/>
    </xf>
    <xf numFmtId="10" fontId="7" fillId="3" borderId="5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69" fontId="7" fillId="3" borderId="6" xfId="0" applyNumberFormat="1" applyFont="1" applyFill="1" applyBorder="1" applyAlignment="1">
      <alignment horizontal="center"/>
    </xf>
    <xf numFmtId="4" fontId="18" fillId="3" borderId="6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/>
    <xf numFmtId="0" fontId="18" fillId="0" borderId="5" xfId="0" applyFont="1" applyBorder="1"/>
    <xf numFmtId="0" fontId="18" fillId="0" borderId="7" xfId="0" applyFont="1" applyBorder="1"/>
    <xf numFmtId="0" fontId="17" fillId="0" borderId="0" xfId="0" applyFont="1"/>
    <xf numFmtId="0" fontId="19" fillId="0" borderId="0" xfId="0" applyFont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17" fontId="18" fillId="0" borderId="5" xfId="0" applyNumberFormat="1" applyFont="1" applyBorder="1"/>
    <xf numFmtId="17" fontId="16" fillId="0" borderId="9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6" fontId="13" fillId="0" borderId="0" xfId="0" applyNumberFormat="1" applyFont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3" fontId="13" fillId="3" borderId="5" xfId="0" applyNumberFormat="1" applyFont="1" applyFill="1" applyBorder="1" applyAlignment="1" applyProtection="1">
      <alignment horizontal="center" vertical="center"/>
      <protection hidden="1"/>
    </xf>
    <xf numFmtId="3" fontId="13" fillId="3" borderId="6" xfId="0" applyNumberFormat="1" applyFont="1" applyFill="1" applyBorder="1" applyAlignment="1" applyProtection="1">
      <alignment horizontal="center" vertical="center"/>
      <protection hidden="1"/>
    </xf>
    <xf numFmtId="3" fontId="13" fillId="0" borderId="0" xfId="0" applyNumberFormat="1" applyFont="1" applyAlignment="1" applyProtection="1">
      <alignment horizontal="right" vertical="center"/>
      <protection hidden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3" fontId="13" fillId="0" borderId="5" xfId="0" applyNumberFormat="1" applyFont="1" applyBorder="1" applyAlignment="1" applyProtection="1">
      <alignment horizontal="center" vertical="center"/>
      <protection locked="0"/>
    </xf>
    <xf numFmtId="0" fontId="6" fillId="0" borderId="1" xfId="0" quotePrefix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3" fontId="13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>
      <alignment horizontal="left" vertical="justify" wrapText="1"/>
    </xf>
    <xf numFmtId="14" fontId="6" fillId="0" borderId="1" xfId="0" quotePrefix="1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2" borderId="1" xfId="0" applyFont="1" applyFill="1" applyBorder="1" applyAlignment="1">
      <alignment horizontal="center"/>
    </xf>
    <xf numFmtId="0" fontId="13" fillId="2" borderId="5" xfId="0" applyFont="1" applyFill="1" applyBorder="1"/>
    <xf numFmtId="0" fontId="13" fillId="0" borderId="1" xfId="0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3" fontId="6" fillId="3" borderId="5" xfId="0" applyNumberFormat="1" applyFont="1" applyFill="1" applyBorder="1" applyAlignment="1">
      <alignment horizontal="center" vertical="center"/>
    </xf>
    <xf numFmtId="3" fontId="13" fillId="0" borderId="0" xfId="0" applyNumberFormat="1" applyFont="1" applyAlignment="1" applyProtection="1">
      <alignment horizontal="right" vertical="center"/>
      <protection locked="0"/>
    </xf>
    <xf numFmtId="0" fontId="6" fillId="0" borderId="5" xfId="0" applyFont="1" applyBorder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13" fillId="2" borderId="6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9" fontId="7" fillId="0" borderId="6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4" fontId="7" fillId="3" borderId="6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top" wrapText="1"/>
    </xf>
    <xf numFmtId="0" fontId="2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center"/>
    </xf>
    <xf numFmtId="0" fontId="13" fillId="0" borderId="7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16" fillId="0" borderId="0" xfId="0" applyFont="1"/>
    <xf numFmtId="0" fontId="19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24" fillId="0" borderId="5" xfId="0" applyFont="1" applyBorder="1"/>
    <xf numFmtId="0" fontId="0" fillId="0" borderId="5" xfId="0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5" xfId="0" applyFont="1" applyBorder="1" applyAlignment="1">
      <alignment vertical="center" wrapText="1"/>
    </xf>
    <xf numFmtId="3" fontId="2" fillId="0" borderId="6" xfId="0" applyNumberFormat="1" applyFont="1" applyBorder="1"/>
    <xf numFmtId="164" fontId="1" fillId="3" borderId="6" xfId="0" applyNumberFormat="1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 applyProtection="1">
      <alignment horizontal="center"/>
      <protection locked="0"/>
    </xf>
    <xf numFmtId="170" fontId="1" fillId="0" borderId="0" xfId="1" applyNumberFormat="1" applyFont="1" applyBorder="1"/>
    <xf numFmtId="170" fontId="1" fillId="0" borderId="0" xfId="0" applyNumberFormat="1" applyFont="1"/>
    <xf numFmtId="0" fontId="7" fillId="0" borderId="1" xfId="0" quotePrefix="1" applyFont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18" fillId="0" borderId="5" xfId="0" applyNumberFormat="1" applyFont="1" applyBorder="1"/>
    <xf numFmtId="164" fontId="18" fillId="0" borderId="5" xfId="0" applyNumberFormat="1" applyFont="1" applyBorder="1"/>
    <xf numFmtId="1" fontId="18" fillId="0" borderId="5" xfId="0" applyNumberFormat="1" applyFont="1" applyBorder="1"/>
    <xf numFmtId="2" fontId="0" fillId="0" borderId="5" xfId="0" applyNumberFormat="1" applyBorder="1"/>
    <xf numFmtId="0" fontId="19" fillId="0" borderId="0" xfId="0" applyFont="1" applyAlignment="1">
      <alignment vertical="center"/>
    </xf>
    <xf numFmtId="0" fontId="28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5" borderId="0" xfId="0" applyFont="1" applyFill="1" applyAlignment="1" applyProtection="1">
      <alignment horizontal="right" vertical="center"/>
      <protection hidden="1"/>
    </xf>
    <xf numFmtId="0" fontId="28" fillId="5" borderId="0" xfId="0" applyFont="1" applyFill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right" vertical="center"/>
      <protection hidden="1"/>
    </xf>
    <xf numFmtId="2" fontId="29" fillId="0" borderId="5" xfId="0" applyNumberFormat="1" applyFont="1" applyBorder="1"/>
    <xf numFmtId="3" fontId="18" fillId="0" borderId="5" xfId="0" applyNumberFormat="1" applyFont="1" applyBorder="1"/>
    <xf numFmtId="0" fontId="4" fillId="2" borderId="0" xfId="0" applyFont="1" applyFill="1"/>
    <xf numFmtId="0" fontId="30" fillId="0" borderId="5" xfId="0" applyFont="1" applyBorder="1" applyAlignment="1" applyProtection="1">
      <alignment vertical="center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10" fontId="13" fillId="0" borderId="6" xfId="0" applyNumberFormat="1" applyFont="1" applyBorder="1" applyAlignment="1" applyProtection="1">
      <alignment horizontal="center" vertical="center" wrapText="1"/>
      <protection locked="0"/>
    </xf>
    <xf numFmtId="3" fontId="13" fillId="0" borderId="6" xfId="0" applyNumberFormat="1" applyFont="1" applyBorder="1" applyAlignment="1" applyProtection="1">
      <alignment horizontal="center" vertical="center" wrapText="1"/>
      <protection locked="0"/>
    </xf>
    <xf numFmtId="3" fontId="6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3" fontId="31" fillId="0" borderId="5" xfId="0" applyNumberFormat="1" applyFont="1" applyBorder="1" applyAlignment="1" applyProtection="1">
      <alignment horizontal="center"/>
      <protection locked="0"/>
    </xf>
    <xf numFmtId="1" fontId="31" fillId="0" borderId="5" xfId="0" applyNumberFormat="1" applyFont="1" applyBorder="1" applyAlignment="1" applyProtection="1">
      <alignment horizontal="center"/>
      <protection locked="0"/>
    </xf>
    <xf numFmtId="3" fontId="32" fillId="0" borderId="5" xfId="0" applyNumberFormat="1" applyFont="1" applyBorder="1" applyAlignment="1" applyProtection="1">
      <alignment horizontal="center" vertical="center"/>
      <protection hidden="1"/>
    </xf>
    <xf numFmtId="3" fontId="6" fillId="3" borderId="5" xfId="0" applyNumberFormat="1" applyFont="1" applyFill="1" applyBorder="1" applyAlignment="1" applyProtection="1">
      <alignment horizontal="center"/>
      <protection locked="0"/>
    </xf>
    <xf numFmtId="2" fontId="6" fillId="0" borderId="5" xfId="0" applyNumberFormat="1" applyFont="1" applyBorder="1" applyAlignment="1" applyProtection="1">
      <alignment horizontal="center"/>
      <protection locked="0"/>
    </xf>
    <xf numFmtId="4" fontId="1" fillId="3" borderId="5" xfId="0" applyNumberFormat="1" applyFont="1" applyFill="1" applyBorder="1" applyAlignment="1">
      <alignment horizontal="center" vertical="center"/>
    </xf>
    <xf numFmtId="4" fontId="1" fillId="3" borderId="6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28" fillId="5" borderId="0" xfId="0" applyFont="1" applyFill="1" applyAlignment="1" applyProtection="1">
      <alignment horizontal="left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16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5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3" fontId="18" fillId="0" borderId="5" xfId="0" applyNumberFormat="1" applyFont="1" applyBorder="1" applyAlignment="1">
      <alignment horizontal="center"/>
    </xf>
    <xf numFmtId="1" fontId="18" fillId="0" borderId="5" xfId="0" applyNumberFormat="1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168" fontId="1" fillId="0" borderId="5" xfId="0" applyNumberFormat="1" applyFont="1" applyBorder="1" applyAlignment="1" applyProtection="1">
      <alignment horizontal="center" vertical="center"/>
      <protection locked="0"/>
    </xf>
    <xf numFmtId="4" fontId="2" fillId="3" borderId="6" xfId="0" applyNumberFormat="1" applyFont="1" applyFill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E29"/>
  <sheetViews>
    <sheetView topLeftCell="A7" zoomScaleNormal="100" workbookViewId="0">
      <selection activeCell="S30" sqref="S30"/>
    </sheetView>
  </sheetViews>
  <sheetFormatPr defaultRowHeight="12.75" outlineLevelCol="1" x14ac:dyDescent="0.2"/>
  <cols>
    <col min="1" max="1" width="4" style="112" customWidth="1"/>
    <col min="2" max="2" width="15.7109375" customWidth="1"/>
    <col min="3" max="3" width="11" hidden="1" customWidth="1" outlineLevel="1"/>
    <col min="4" max="4" width="11.28515625" hidden="1" customWidth="1" outlineLevel="1"/>
    <col min="5" max="6" width="8.140625" hidden="1" customWidth="1" outlineLevel="1"/>
    <col min="7" max="7" width="8.5703125" hidden="1" customWidth="1" outlineLevel="1"/>
    <col min="8" max="8" width="10.28515625" hidden="1" customWidth="1" outlineLevel="1"/>
    <col min="9" max="9" width="11.140625" hidden="1" customWidth="1" outlineLevel="1"/>
    <col min="10" max="10" width="7.5703125" hidden="1" customWidth="1" outlineLevel="1"/>
    <col min="11" max="11" width="11.28515625" hidden="1" customWidth="1" outlineLevel="1"/>
    <col min="12" max="12" width="7.42578125" hidden="1" customWidth="1" outlineLevel="1"/>
    <col min="13" max="13" width="10.85546875" hidden="1" customWidth="1" outlineLevel="1"/>
    <col min="14" max="14" width="9.85546875" hidden="1" customWidth="1" outlineLevel="1"/>
    <col min="15" max="15" width="11" hidden="1" customWidth="1" outlineLevel="1"/>
    <col min="16" max="16" width="7.28515625" hidden="1" customWidth="1" outlineLevel="1"/>
    <col min="17" max="17" width="7.140625" hidden="1" customWidth="1" outlineLevel="1"/>
    <col min="18" max="18" width="9.28515625" hidden="1" customWidth="1" outlineLevel="1"/>
    <col min="19" max="19" width="10.42578125" customWidth="1" collapsed="1"/>
    <col min="20" max="20" width="12.28515625" customWidth="1"/>
    <col min="21" max="21" width="10.140625" customWidth="1"/>
    <col min="22" max="22" width="7" customWidth="1"/>
    <col min="24" max="24" width="12" customWidth="1"/>
    <col min="25" max="25" width="11.85546875" customWidth="1"/>
    <col min="26" max="26" width="8.85546875" customWidth="1"/>
    <col min="27" max="27" width="12.42578125" customWidth="1"/>
    <col min="28" max="28" width="9.42578125" bestFit="1" customWidth="1"/>
    <col min="29" max="29" width="10.5703125" bestFit="1" customWidth="1"/>
  </cols>
  <sheetData>
    <row r="2" spans="1:29" ht="15.75" x14ac:dyDescent="0.2">
      <c r="B2" s="113" t="s">
        <v>172</v>
      </c>
      <c r="C2" s="113"/>
      <c r="D2" s="113"/>
      <c r="E2" s="113"/>
      <c r="F2" s="113"/>
      <c r="G2" s="113"/>
    </row>
    <row r="3" spans="1:29" x14ac:dyDescent="0.2"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V3" s="115"/>
    </row>
    <row r="4" spans="1:29" ht="15" customHeight="1" x14ac:dyDescent="0.25">
      <c r="A4" s="252" t="s">
        <v>241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</row>
    <row r="5" spans="1:29" ht="15" customHeight="1" x14ac:dyDescent="0.2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99"/>
      <c r="N5" s="199"/>
      <c r="O5" s="114"/>
      <c r="P5" s="114"/>
      <c r="Q5" s="114"/>
      <c r="R5" s="114"/>
    </row>
    <row r="6" spans="1:29" ht="15" customHeight="1" x14ac:dyDescent="0.2">
      <c r="A6" s="218" t="s">
        <v>278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114"/>
      <c r="T6" s="114"/>
      <c r="U6" s="114"/>
      <c r="V6" s="114"/>
      <c r="W6" s="114"/>
    </row>
    <row r="7" spans="1:29" ht="15" customHeight="1" x14ac:dyDescent="0.2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</row>
    <row r="8" spans="1:29" x14ac:dyDescent="0.2">
      <c r="B8" s="112"/>
      <c r="C8" s="112"/>
      <c r="D8" s="112"/>
      <c r="E8" s="112"/>
      <c r="F8" s="112"/>
      <c r="G8" s="112"/>
    </row>
    <row r="9" spans="1:29" ht="26.25" customHeight="1" x14ac:dyDescent="0.2">
      <c r="A9" s="253" t="s">
        <v>2</v>
      </c>
      <c r="B9" s="250" t="s">
        <v>242</v>
      </c>
      <c r="C9" s="246" t="s">
        <v>269</v>
      </c>
      <c r="D9" s="246"/>
      <c r="E9" s="246"/>
      <c r="F9" s="246"/>
      <c r="G9" s="246"/>
      <c r="H9" s="246" t="s">
        <v>270</v>
      </c>
      <c r="I9" s="246"/>
      <c r="J9" s="246"/>
      <c r="K9" s="246"/>
      <c r="L9" s="246"/>
      <c r="M9" s="246"/>
      <c r="N9" s="246" t="s">
        <v>271</v>
      </c>
      <c r="O9" s="246"/>
      <c r="P9" s="246"/>
      <c r="Q9" s="246"/>
      <c r="R9" s="246"/>
      <c r="S9" s="246" t="s">
        <v>279</v>
      </c>
      <c r="T9" s="246"/>
      <c r="U9" s="246"/>
      <c r="V9" s="246"/>
      <c r="W9" s="246"/>
      <c r="X9" s="246" t="s">
        <v>280</v>
      </c>
      <c r="Y9" s="246"/>
      <c r="Z9" s="246"/>
      <c r="AA9" s="246"/>
      <c r="AB9" s="246"/>
      <c r="AC9" s="246"/>
    </row>
    <row r="10" spans="1:29" ht="51" customHeight="1" x14ac:dyDescent="0.2">
      <c r="A10" s="253"/>
      <c r="B10" s="251"/>
      <c r="C10" s="116" t="s">
        <v>207</v>
      </c>
      <c r="D10" s="116" t="s">
        <v>210</v>
      </c>
      <c r="E10" s="116" t="s">
        <v>256</v>
      </c>
      <c r="F10" s="116" t="s">
        <v>255</v>
      </c>
      <c r="G10" s="116" t="s">
        <v>211</v>
      </c>
      <c r="H10" s="116" t="s">
        <v>207</v>
      </c>
      <c r="I10" s="116" t="s">
        <v>210</v>
      </c>
      <c r="J10" s="116" t="s">
        <v>256</v>
      </c>
      <c r="K10" s="116" t="s">
        <v>208</v>
      </c>
      <c r="L10" s="116" t="s">
        <v>255</v>
      </c>
      <c r="M10" s="116" t="s">
        <v>211</v>
      </c>
      <c r="N10" s="116" t="s">
        <v>207</v>
      </c>
      <c r="O10" s="116" t="s">
        <v>210</v>
      </c>
      <c r="P10" s="116" t="s">
        <v>256</v>
      </c>
      <c r="Q10" s="116" t="s">
        <v>255</v>
      </c>
      <c r="R10" s="116" t="s">
        <v>211</v>
      </c>
      <c r="S10" s="116" t="s">
        <v>207</v>
      </c>
      <c r="T10" s="116" t="s">
        <v>210</v>
      </c>
      <c r="U10" s="116" t="s">
        <v>256</v>
      </c>
      <c r="V10" s="116" t="s">
        <v>255</v>
      </c>
      <c r="W10" s="116" t="s">
        <v>211</v>
      </c>
      <c r="X10" s="116" t="s">
        <v>207</v>
      </c>
      <c r="Y10" s="116" t="s">
        <v>210</v>
      </c>
      <c r="Z10" s="116" t="s">
        <v>256</v>
      </c>
      <c r="AA10" s="116" t="s">
        <v>208</v>
      </c>
      <c r="AB10" s="116" t="s">
        <v>255</v>
      </c>
      <c r="AC10" s="116" t="s">
        <v>211</v>
      </c>
    </row>
    <row r="11" spans="1:29" x14ac:dyDescent="0.2">
      <c r="A11" s="203" t="s">
        <v>243</v>
      </c>
      <c r="B11" s="118" t="s">
        <v>275</v>
      </c>
      <c r="C11" s="118">
        <v>0</v>
      </c>
      <c r="D11" s="118"/>
      <c r="E11" s="118"/>
      <c r="F11" s="118"/>
      <c r="G11" s="118"/>
      <c r="H11" s="118"/>
      <c r="I11" s="118"/>
      <c r="J11" s="118"/>
      <c r="K11" s="118"/>
      <c r="L11" s="118"/>
      <c r="M11" s="217"/>
      <c r="N11" s="216"/>
      <c r="O11" s="216"/>
      <c r="P11" s="118"/>
      <c r="Q11" s="118"/>
      <c r="R11" s="118"/>
      <c r="S11" s="216"/>
      <c r="T11" s="216"/>
      <c r="U11" s="214"/>
      <c r="V11" s="118"/>
      <c r="W11" s="214"/>
      <c r="X11" s="215"/>
      <c r="Y11" s="216"/>
      <c r="Z11" s="224"/>
      <c r="AA11" s="118"/>
      <c r="AB11" s="214"/>
      <c r="AC11" s="217"/>
    </row>
    <row r="12" spans="1:29" x14ac:dyDescent="0.2">
      <c r="A12" s="202" t="s">
        <v>244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54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</row>
    <row r="13" spans="1:29" x14ac:dyDescent="0.2">
      <c r="A13" s="202" t="s">
        <v>162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54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</row>
    <row r="14" spans="1:29" x14ac:dyDescent="0.2">
      <c r="A14" s="202" t="s">
        <v>163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54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</row>
    <row r="15" spans="1:29" x14ac:dyDescent="0.2">
      <c r="A15" s="202" t="s">
        <v>164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54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</row>
    <row r="16" spans="1:29" x14ac:dyDescent="0.2">
      <c r="A16" s="203" t="s">
        <v>245</v>
      </c>
      <c r="B16" s="118" t="s">
        <v>170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54"/>
      <c r="N16" s="118"/>
      <c r="O16" s="118"/>
      <c r="P16" s="118"/>
      <c r="Q16" s="118"/>
      <c r="R16" s="118"/>
      <c r="S16" s="292" t="str">
        <f>ТП!N14</f>
        <v>ххх</v>
      </c>
      <c r="T16" s="293" t="str">
        <f>ТП!N20</f>
        <v>ххх</v>
      </c>
      <c r="U16" s="294" t="s">
        <v>287</v>
      </c>
      <c r="V16" s="294" t="s">
        <v>287</v>
      </c>
      <c r="W16" s="294" t="s">
        <v>287</v>
      </c>
      <c r="X16" s="225"/>
      <c r="Y16" s="216"/>
      <c r="Z16" s="118"/>
      <c r="AA16" s="118"/>
      <c r="AB16" s="118"/>
      <c r="AC16" s="118"/>
    </row>
    <row r="17" spans="1:31" x14ac:dyDescent="0.2">
      <c r="A17" s="202" t="s">
        <v>244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54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</row>
    <row r="18" spans="1:31" x14ac:dyDescent="0.2">
      <c r="A18" s="202" t="s">
        <v>162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54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</row>
    <row r="19" spans="1:31" x14ac:dyDescent="0.2">
      <c r="A19" s="202" t="s">
        <v>163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54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</row>
    <row r="20" spans="1:31" x14ac:dyDescent="0.2">
      <c r="A20" s="202" t="s">
        <v>246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54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</row>
    <row r="21" spans="1:31" ht="50.25" customHeight="1" x14ac:dyDescent="0.2">
      <c r="A21" s="203" t="s">
        <v>247</v>
      </c>
      <c r="B21" s="177" t="s">
        <v>212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54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</row>
    <row r="22" spans="1:31" x14ac:dyDescent="0.2">
      <c r="A22" s="203" t="s">
        <v>248</v>
      </c>
      <c r="B22" s="118" t="s">
        <v>171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54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</row>
    <row r="23" spans="1:31" ht="29.25" customHeight="1" x14ac:dyDescent="0.2">
      <c r="A23" s="203" t="s">
        <v>249</v>
      </c>
      <c r="B23" s="204" t="s">
        <v>213</v>
      </c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54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</row>
    <row r="25" spans="1:31" x14ac:dyDescent="0.2">
      <c r="B25" s="198"/>
      <c r="C25" s="198"/>
      <c r="D25" s="198"/>
      <c r="E25" s="198"/>
      <c r="F25" s="198"/>
      <c r="G25" s="198"/>
      <c r="S25" s="198"/>
    </row>
    <row r="27" spans="1:31" x14ac:dyDescent="0.2">
      <c r="B27" s="223" t="s">
        <v>276</v>
      </c>
      <c r="C27" s="219"/>
      <c r="D27" s="220"/>
      <c r="E27" s="220"/>
      <c r="F27" s="221" t="s">
        <v>209</v>
      </c>
      <c r="G27" s="220"/>
      <c r="H27" s="220"/>
      <c r="I27" s="220"/>
      <c r="J27" s="220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Y27" s="248" t="s">
        <v>209</v>
      </c>
      <c r="Z27" s="248"/>
      <c r="AA27" s="248"/>
      <c r="AB27" s="248"/>
      <c r="AC27" s="248"/>
      <c r="AD27" s="248"/>
      <c r="AE27" s="248"/>
    </row>
    <row r="28" spans="1:31" x14ac:dyDescent="0.2">
      <c r="B28" s="219"/>
      <c r="C28" s="219"/>
      <c r="D28" s="220"/>
      <c r="E28" s="220"/>
      <c r="F28" s="220"/>
      <c r="G28" s="220"/>
      <c r="H28" s="220"/>
      <c r="I28" s="220"/>
      <c r="J28" s="220"/>
    </row>
    <row r="29" spans="1:31" x14ac:dyDescent="0.2">
      <c r="B29" s="219"/>
      <c r="C29" s="222" t="s">
        <v>273</v>
      </c>
      <c r="D29" s="220"/>
      <c r="E29" s="220"/>
      <c r="F29" s="220"/>
      <c r="G29" s="243" t="s">
        <v>274</v>
      </c>
      <c r="H29" s="243"/>
      <c r="I29" s="243"/>
      <c r="J29" s="243"/>
      <c r="S29" s="244" t="s">
        <v>288</v>
      </c>
      <c r="T29" s="244"/>
      <c r="Z29" s="245" t="s">
        <v>277</v>
      </c>
      <c r="AA29" s="245"/>
      <c r="AB29" s="245"/>
      <c r="AC29" s="245"/>
    </row>
  </sheetData>
  <mergeCells count="15">
    <mergeCell ref="B3:S3"/>
    <mergeCell ref="M27:R27"/>
    <mergeCell ref="N9:R9"/>
    <mergeCell ref="S9:W9"/>
    <mergeCell ref="B9:B10"/>
    <mergeCell ref="H9:M9"/>
    <mergeCell ref="A4:R4"/>
    <mergeCell ref="A9:A10"/>
    <mergeCell ref="G29:J29"/>
    <mergeCell ref="S29:T29"/>
    <mergeCell ref="Z29:AC29"/>
    <mergeCell ref="X9:AC9"/>
    <mergeCell ref="C9:G9"/>
    <mergeCell ref="S27:V27"/>
    <mergeCell ref="Y27:AE27"/>
  </mergeCells>
  <phoneticPr fontId="0" type="noConversion"/>
  <printOptions horizontalCentered="1"/>
  <pageMargins left="1.17" right="0" top="0.98425196850393704" bottom="0.98425196850393704" header="0.51181102362204722" footer="0.51181102362204722"/>
  <pageSetup paperSize="9" scale="78" orientation="landscape" useFirstPageNumber="1" r:id="rId1"/>
  <headerFooter alignWithMargins="0"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9"/>
  <sheetViews>
    <sheetView workbookViewId="0">
      <selection activeCell="M25" sqref="M25"/>
    </sheetView>
  </sheetViews>
  <sheetFormatPr defaultRowHeight="12.75" x14ac:dyDescent="0.2"/>
  <cols>
    <col min="1" max="1" width="8.140625" customWidth="1"/>
    <col min="2" max="2" width="25.28515625" customWidth="1"/>
    <col min="3" max="3" width="11.28515625" customWidth="1"/>
    <col min="4" max="4" width="11.7109375" customWidth="1"/>
    <col min="5" max="5" width="11.85546875" customWidth="1"/>
    <col min="6" max="6" width="18.140625" customWidth="1"/>
    <col min="7" max="7" width="13" customWidth="1"/>
    <col min="11" max="11" width="11" customWidth="1"/>
    <col min="12" max="12" width="8.140625" customWidth="1"/>
    <col min="14" max="14" width="8.140625" customWidth="1"/>
    <col min="16" max="16" width="7" customWidth="1"/>
    <col min="17" max="17" width="8.28515625" customWidth="1"/>
  </cols>
  <sheetData>
    <row r="1" spans="1:24" x14ac:dyDescent="0.2">
      <c r="E1" s="257"/>
      <c r="F1" s="257"/>
      <c r="G1" s="257"/>
      <c r="H1" s="257"/>
    </row>
    <row r="2" spans="1:24" x14ac:dyDescent="0.2">
      <c r="E2" s="115"/>
      <c r="F2" s="115"/>
      <c r="G2" s="120"/>
      <c r="H2" s="120"/>
    </row>
    <row r="3" spans="1:24" x14ac:dyDescent="0.2">
      <c r="E3" s="115"/>
      <c r="F3" s="115"/>
      <c r="G3" s="120"/>
      <c r="H3" s="120"/>
    </row>
    <row r="4" spans="1:24" ht="15.75" x14ac:dyDescent="0.25">
      <c r="A4" s="252" t="s">
        <v>260</v>
      </c>
      <c r="B4" s="252"/>
      <c r="C4" s="252"/>
      <c r="D4" s="252"/>
      <c r="E4" s="252"/>
      <c r="F4" s="252"/>
      <c r="G4" s="252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</row>
    <row r="5" spans="1:24" ht="15.75" x14ac:dyDescent="0.25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</row>
    <row r="6" spans="1:24" ht="12.75" customHeight="1" x14ac:dyDescent="0.2">
      <c r="A6" s="254" t="s">
        <v>257</v>
      </c>
      <c r="B6" s="254"/>
      <c r="C6" s="254"/>
      <c r="D6" s="254"/>
      <c r="E6" s="254"/>
      <c r="F6" s="254"/>
      <c r="G6" s="254"/>
      <c r="H6" s="121"/>
      <c r="I6" s="121"/>
      <c r="J6" s="121"/>
      <c r="K6" s="121"/>
    </row>
    <row r="8" spans="1:24" ht="36" x14ac:dyDescent="0.2">
      <c r="A8" s="200" t="s">
        <v>2</v>
      </c>
      <c r="B8" s="200" t="s">
        <v>214</v>
      </c>
      <c r="C8" s="197" t="s">
        <v>207</v>
      </c>
      <c r="D8" s="197" t="s">
        <v>215</v>
      </c>
      <c r="E8" s="197" t="s">
        <v>254</v>
      </c>
      <c r="F8" s="116" t="s">
        <v>208</v>
      </c>
      <c r="G8" s="116" t="s">
        <v>255</v>
      </c>
      <c r="K8" s="254" t="s">
        <v>258</v>
      </c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</row>
    <row r="9" spans="1:24" ht="15.75" x14ac:dyDescent="0.2">
      <c r="A9" s="202" t="s">
        <v>244</v>
      </c>
      <c r="B9" s="54"/>
      <c r="C9" s="54"/>
      <c r="D9" s="54"/>
      <c r="E9" s="54"/>
      <c r="F9" s="54"/>
      <c r="G9" s="54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</row>
    <row r="10" spans="1:24" ht="13.5" thickBot="1" x14ac:dyDescent="0.25">
      <c r="A10" s="202" t="s">
        <v>162</v>
      </c>
      <c r="B10" s="54"/>
      <c r="C10" s="54"/>
      <c r="D10" s="54"/>
      <c r="E10" s="54"/>
      <c r="F10" s="54"/>
      <c r="G10" s="54"/>
      <c r="W10" s="112"/>
      <c r="X10" s="112" t="s">
        <v>217</v>
      </c>
    </row>
    <row r="11" spans="1:24" ht="24.75" thickTop="1" x14ac:dyDescent="0.2">
      <c r="A11" s="202" t="s">
        <v>163</v>
      </c>
      <c r="B11" s="54"/>
      <c r="C11" s="54"/>
      <c r="D11" s="54"/>
      <c r="E11" s="54"/>
      <c r="F11" s="54"/>
      <c r="G11" s="54"/>
      <c r="K11" s="255" t="s">
        <v>259</v>
      </c>
      <c r="L11" s="126" t="s">
        <v>226</v>
      </c>
      <c r="M11" s="126" t="s">
        <v>227</v>
      </c>
      <c r="N11" s="126" t="s">
        <v>228</v>
      </c>
      <c r="O11" s="126" t="s">
        <v>229</v>
      </c>
      <c r="P11" s="126" t="s">
        <v>230</v>
      </c>
      <c r="Q11" s="126" t="s">
        <v>231</v>
      </c>
      <c r="R11" s="125" t="s">
        <v>218</v>
      </c>
      <c r="S11" s="125" t="s">
        <v>219</v>
      </c>
      <c r="T11" s="125" t="s">
        <v>220</v>
      </c>
      <c r="U11" s="125" t="s">
        <v>221</v>
      </c>
      <c r="V11" s="125" t="s">
        <v>222</v>
      </c>
      <c r="W11" s="125" t="s">
        <v>223</v>
      </c>
      <c r="X11" s="180" t="s">
        <v>225</v>
      </c>
    </row>
    <row r="12" spans="1:24" ht="22.5" customHeight="1" x14ac:dyDescent="0.2">
      <c r="A12" s="202" t="s">
        <v>164</v>
      </c>
      <c r="B12" s="54"/>
      <c r="C12" s="54"/>
      <c r="D12" s="54"/>
      <c r="E12" s="54"/>
      <c r="F12" s="54"/>
      <c r="G12" s="54"/>
      <c r="K12" s="256"/>
      <c r="L12" s="177"/>
      <c r="M12" s="177"/>
      <c r="N12" s="177"/>
      <c r="O12" s="177"/>
      <c r="P12" s="177"/>
      <c r="Q12" s="177"/>
      <c r="R12" s="124"/>
      <c r="S12" s="124"/>
      <c r="T12" s="124"/>
      <c r="U12" s="124"/>
      <c r="V12" s="124"/>
      <c r="W12" s="124"/>
      <c r="X12" s="122"/>
    </row>
    <row r="13" spans="1:24" x14ac:dyDescent="0.2">
      <c r="A13" s="202" t="s">
        <v>165</v>
      </c>
      <c r="B13" s="54"/>
      <c r="C13" s="54"/>
      <c r="D13" s="54"/>
      <c r="E13" s="54"/>
      <c r="F13" s="54"/>
      <c r="G13" s="54"/>
      <c r="K13" s="117"/>
      <c r="L13" s="118"/>
      <c r="M13" s="118"/>
      <c r="N13" s="118"/>
      <c r="O13" s="118"/>
      <c r="P13" s="118"/>
      <c r="Q13" s="118"/>
      <c r="R13" s="124"/>
      <c r="S13" s="124"/>
      <c r="T13" s="124"/>
      <c r="U13" s="124"/>
      <c r="V13" s="124"/>
      <c r="W13" s="124"/>
      <c r="X13" s="122"/>
    </row>
    <row r="14" spans="1:24" x14ac:dyDescent="0.2">
      <c r="A14" s="202" t="s">
        <v>250</v>
      </c>
      <c r="B14" s="54"/>
      <c r="C14" s="54"/>
      <c r="D14" s="54"/>
      <c r="E14" s="54"/>
      <c r="F14" s="54"/>
      <c r="G14" s="54"/>
      <c r="K14" s="117"/>
      <c r="L14" s="118"/>
      <c r="M14" s="118"/>
      <c r="N14" s="118"/>
      <c r="O14" s="118"/>
      <c r="P14" s="118"/>
      <c r="Q14" s="118"/>
      <c r="R14" s="124"/>
      <c r="S14" s="124"/>
      <c r="T14" s="124"/>
      <c r="U14" s="124"/>
      <c r="V14" s="124"/>
      <c r="W14" s="124"/>
      <c r="X14" s="122"/>
    </row>
    <row r="15" spans="1:24" x14ac:dyDescent="0.2">
      <c r="A15" s="202" t="s">
        <v>251</v>
      </c>
      <c r="B15" s="54"/>
      <c r="C15" s="54"/>
      <c r="D15" s="54"/>
      <c r="E15" s="54"/>
      <c r="F15" s="54"/>
      <c r="G15" s="54"/>
      <c r="K15" s="117"/>
      <c r="L15" s="118"/>
      <c r="M15" s="118"/>
      <c r="N15" s="118"/>
      <c r="O15" s="118"/>
      <c r="P15" s="118"/>
      <c r="Q15" s="118"/>
      <c r="R15" s="124"/>
      <c r="S15" s="124"/>
      <c r="T15" s="124"/>
      <c r="U15" s="124"/>
      <c r="V15" s="124"/>
      <c r="W15" s="124"/>
      <c r="X15" s="122"/>
    </row>
    <row r="16" spans="1:24" x14ac:dyDescent="0.2">
      <c r="A16" s="202" t="s">
        <v>252</v>
      </c>
      <c r="B16" s="54"/>
      <c r="C16" s="54"/>
      <c r="D16" s="54"/>
      <c r="E16" s="54"/>
      <c r="F16" s="54"/>
      <c r="G16" s="54"/>
      <c r="K16" s="117"/>
      <c r="L16" s="118"/>
      <c r="M16" s="118"/>
      <c r="N16" s="118"/>
      <c r="O16" s="118"/>
      <c r="P16" s="118"/>
      <c r="Q16" s="118"/>
      <c r="R16" s="124"/>
      <c r="S16" s="124"/>
      <c r="T16" s="124"/>
      <c r="U16" s="124"/>
      <c r="V16" s="124"/>
      <c r="W16" s="124"/>
      <c r="X16" s="122"/>
    </row>
    <row r="17" spans="1:31" x14ac:dyDescent="0.2">
      <c r="A17" s="202" t="s">
        <v>253</v>
      </c>
      <c r="B17" s="54"/>
      <c r="C17" s="54"/>
      <c r="D17" s="54"/>
      <c r="E17" s="54"/>
      <c r="F17" s="54"/>
      <c r="G17" s="54"/>
      <c r="K17" s="117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22"/>
    </row>
    <row r="18" spans="1:31" ht="24.75" thickBot="1" x14ac:dyDescent="0.25">
      <c r="A18" s="54"/>
      <c r="B18" s="201" t="s">
        <v>216</v>
      </c>
      <c r="C18" s="54"/>
      <c r="D18" s="54"/>
      <c r="E18" s="54"/>
      <c r="F18" s="54"/>
      <c r="G18" s="54"/>
      <c r="K18" s="178" t="s">
        <v>224</v>
      </c>
      <c r="L18" s="179"/>
      <c r="M18" s="179"/>
      <c r="N18" s="179"/>
      <c r="O18" s="179"/>
      <c r="P18" s="179"/>
      <c r="Q18" s="179"/>
      <c r="R18" s="119"/>
      <c r="S18" s="119"/>
      <c r="T18" s="119"/>
      <c r="U18" s="119"/>
      <c r="V18" s="119"/>
      <c r="W18" s="119"/>
      <c r="X18" s="123"/>
    </row>
    <row r="19" spans="1:31" ht="13.5" thickTop="1" x14ac:dyDescent="0.2"/>
    <row r="21" spans="1:31" x14ac:dyDescent="0.2">
      <c r="A21" s="112"/>
      <c r="B21" s="219" t="s">
        <v>276</v>
      </c>
      <c r="C21" s="219"/>
      <c r="D21" s="220"/>
      <c r="E21" s="220"/>
      <c r="F21" s="223" t="s">
        <v>209</v>
      </c>
      <c r="G21" s="220"/>
      <c r="H21" s="220"/>
      <c r="I21" s="220"/>
      <c r="J21" s="220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Y21" s="248"/>
      <c r="Z21" s="248"/>
      <c r="AA21" s="248"/>
      <c r="AB21" s="248"/>
      <c r="AC21" s="248"/>
      <c r="AD21" s="248"/>
      <c r="AE21" s="248"/>
    </row>
    <row r="22" spans="1:31" x14ac:dyDescent="0.2">
      <c r="A22" s="112"/>
      <c r="B22" s="219"/>
      <c r="C22" s="219"/>
      <c r="D22" s="220"/>
      <c r="E22" s="220"/>
      <c r="F22" s="220"/>
      <c r="G22" s="220"/>
      <c r="H22" s="220"/>
      <c r="I22" s="220"/>
      <c r="J22" s="220"/>
      <c r="L22" s="219" t="s">
        <v>272</v>
      </c>
      <c r="M22" s="219"/>
      <c r="N22" s="220"/>
      <c r="O22" s="220"/>
      <c r="P22" s="223" t="s">
        <v>209</v>
      </c>
      <c r="Q22" s="220"/>
      <c r="R22" s="220"/>
      <c r="S22" s="220"/>
      <c r="T22" s="220"/>
    </row>
    <row r="23" spans="1:31" x14ac:dyDescent="0.2">
      <c r="A23" s="112"/>
      <c r="B23" s="219"/>
      <c r="C23" s="220" t="s">
        <v>288</v>
      </c>
      <c r="D23" s="220"/>
      <c r="E23" s="220"/>
      <c r="F23" s="220"/>
      <c r="G23" s="245" t="s">
        <v>274</v>
      </c>
      <c r="H23" s="245"/>
      <c r="I23" s="245"/>
      <c r="J23" s="245"/>
      <c r="L23" s="219"/>
      <c r="M23" s="219"/>
      <c r="N23" s="220"/>
      <c r="O23" s="220"/>
      <c r="P23" s="220"/>
      <c r="Q23" s="220"/>
      <c r="R23" s="220"/>
      <c r="S23" s="220"/>
      <c r="T23" s="220"/>
      <c r="Z23" s="245"/>
      <c r="AA23" s="245"/>
      <c r="AB23" s="245"/>
      <c r="AC23" s="245"/>
    </row>
    <row r="24" spans="1:31" x14ac:dyDescent="0.2">
      <c r="L24" s="219"/>
      <c r="M24" s="220" t="s">
        <v>288</v>
      </c>
      <c r="N24" s="220"/>
      <c r="O24" s="220"/>
      <c r="P24" s="220"/>
      <c r="Q24" s="245" t="s">
        <v>277</v>
      </c>
      <c r="R24" s="245"/>
      <c r="S24" s="245"/>
      <c r="T24" s="245"/>
    </row>
    <row r="27" spans="1:31" x14ac:dyDescent="0.2">
      <c r="E27" s="247"/>
      <c r="F27" s="247"/>
    </row>
    <row r="39" ht="13.5" customHeight="1" x14ac:dyDescent="0.2"/>
  </sheetData>
  <mergeCells count="13">
    <mergeCell ref="E1:F1"/>
    <mergeCell ref="E27:F27"/>
    <mergeCell ref="G1:H1"/>
    <mergeCell ref="A4:G4"/>
    <mergeCell ref="A6:G6"/>
    <mergeCell ref="Y21:AE21"/>
    <mergeCell ref="G23:J23"/>
    <mergeCell ref="Z23:AC23"/>
    <mergeCell ref="Q24:T24"/>
    <mergeCell ref="K8:X8"/>
    <mergeCell ref="K11:K12"/>
    <mergeCell ref="M21:R21"/>
    <mergeCell ref="S21:V21"/>
  </mergeCells>
  <phoneticPr fontId="15" type="noConversion"/>
  <pageMargins left="1.1417322834645669" right="0.74803149606299213" top="0.98425196850393704" bottom="0.98425196850393704" header="0.51181102362204722" footer="0.51181102362204722"/>
  <pageSetup paperSize="9" orientation="landscape" horizontalDpi="4294967293" r:id="rId1"/>
  <headerFooter alignWithMargins="0"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GG54"/>
  <sheetViews>
    <sheetView showGridLines="0" topLeftCell="A19" workbookViewId="0">
      <pane xSplit="3" topLeftCell="D1" activePane="topRight" state="frozen"/>
      <selection pane="topRight" activeCell="N40" sqref="N40"/>
    </sheetView>
  </sheetViews>
  <sheetFormatPr defaultColWidth="7.140625" defaultRowHeight="12" x14ac:dyDescent="0.2"/>
  <cols>
    <col min="1" max="1" width="3.7109375" style="50" customWidth="1"/>
    <col min="2" max="2" width="48.85546875" style="50" customWidth="1"/>
    <col min="3" max="3" width="9" style="50" customWidth="1"/>
    <col min="4" max="9" width="7.140625" style="56" customWidth="1"/>
    <col min="10" max="10" width="7.42578125" style="56" customWidth="1"/>
    <col min="11" max="11" width="8.5703125" style="56" customWidth="1"/>
    <col min="12" max="12" width="7.42578125" style="56" customWidth="1"/>
    <col min="13" max="13" width="7.140625" style="56"/>
    <col min="14" max="14" width="7.85546875" style="56" bestFit="1" customWidth="1"/>
    <col min="15" max="19" width="7.140625" style="56"/>
    <col min="20" max="20" width="10.85546875" style="56" bestFit="1" customWidth="1"/>
    <col min="21" max="16384" width="7.140625" style="56"/>
  </cols>
  <sheetData>
    <row r="1" spans="1:189" ht="15.75" customHeight="1" x14ac:dyDescent="0.25">
      <c r="A1" s="258" t="s">
        <v>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5"/>
      <c r="EI1" s="55"/>
      <c r="EJ1" s="55"/>
      <c r="EK1" s="55"/>
      <c r="EL1" s="55"/>
      <c r="EM1" s="55"/>
      <c r="EN1" s="55"/>
      <c r="EO1" s="55"/>
      <c r="EP1" s="55"/>
      <c r="EQ1" s="55"/>
      <c r="ER1" s="55"/>
      <c r="ES1" s="55"/>
      <c r="ET1" s="55"/>
      <c r="EU1" s="55"/>
      <c r="EV1" s="55"/>
      <c r="EW1" s="55"/>
      <c r="EX1" s="55"/>
      <c r="EY1" s="55"/>
      <c r="EZ1" s="55"/>
      <c r="FA1" s="55"/>
      <c r="FB1" s="55"/>
      <c r="FC1" s="55"/>
      <c r="FD1" s="55"/>
      <c r="FE1" s="55"/>
      <c r="FF1" s="55"/>
      <c r="FG1" s="55"/>
      <c r="FH1" s="55"/>
      <c r="FI1" s="55"/>
      <c r="FJ1" s="55"/>
      <c r="FK1" s="55"/>
      <c r="FL1" s="55"/>
      <c r="FM1" s="55"/>
      <c r="FN1" s="55"/>
      <c r="FO1" s="55"/>
      <c r="FP1" s="55"/>
      <c r="FQ1" s="55"/>
      <c r="FR1" s="55"/>
      <c r="FS1" s="55"/>
      <c r="FT1" s="55"/>
      <c r="FU1" s="55"/>
      <c r="FV1" s="55"/>
      <c r="FW1" s="55"/>
      <c r="FX1" s="55"/>
      <c r="FY1" s="55"/>
      <c r="FZ1" s="55"/>
      <c r="GA1" s="55"/>
      <c r="GB1" s="55"/>
      <c r="GC1" s="55"/>
      <c r="GD1" s="55"/>
      <c r="GE1" s="55"/>
      <c r="GF1" s="55"/>
      <c r="GG1" s="55"/>
    </row>
    <row r="2" spans="1:189" ht="15.75" customHeight="1" x14ac:dyDescent="0.25">
      <c r="A2" s="259" t="s">
        <v>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</row>
    <row r="3" spans="1:189" ht="15.75" customHeight="1" x14ac:dyDescent="0.25">
      <c r="A3" s="259" t="s">
        <v>268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</row>
    <row r="4" spans="1:189" ht="15.75" customHeight="1" thickBot="1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</row>
    <row r="5" spans="1:189" ht="13.5" customHeight="1" thickTop="1" x14ac:dyDescent="0.2">
      <c r="A5" s="263" t="s">
        <v>2</v>
      </c>
      <c r="B5" s="265" t="s">
        <v>3</v>
      </c>
      <c r="C5" s="267" t="s">
        <v>4</v>
      </c>
      <c r="D5" s="260" t="s">
        <v>281</v>
      </c>
      <c r="E5" s="261"/>
      <c r="F5" s="261"/>
      <c r="G5" s="261"/>
      <c r="H5" s="261"/>
      <c r="I5" s="261"/>
      <c r="J5" s="262"/>
      <c r="K5" s="260" t="s">
        <v>282</v>
      </c>
      <c r="L5" s="261"/>
      <c r="M5" s="261"/>
      <c r="N5" s="261"/>
      <c r="O5" s="261"/>
      <c r="P5" s="261"/>
      <c r="Q5" s="262"/>
    </row>
    <row r="6" spans="1:189" ht="14.25" customHeight="1" x14ac:dyDescent="0.2">
      <c r="A6" s="264"/>
      <c r="B6" s="266"/>
      <c r="C6" s="266"/>
      <c r="D6" s="39" t="s">
        <v>5</v>
      </c>
      <c r="E6" s="39" t="s">
        <v>6</v>
      </c>
      <c r="F6" s="39" t="s">
        <v>7</v>
      </c>
      <c r="G6" s="39" t="s">
        <v>8</v>
      </c>
      <c r="H6" s="39" t="s">
        <v>9</v>
      </c>
      <c r="I6" s="39" t="s">
        <v>173</v>
      </c>
      <c r="J6" s="169" t="s">
        <v>10</v>
      </c>
      <c r="K6" s="39" t="s">
        <v>5</v>
      </c>
      <c r="L6" s="39" t="s">
        <v>6</v>
      </c>
      <c r="M6" s="39" t="s">
        <v>7</v>
      </c>
      <c r="N6" s="39" t="s">
        <v>8</v>
      </c>
      <c r="O6" s="39" t="s">
        <v>9</v>
      </c>
      <c r="P6" s="39" t="s">
        <v>173</v>
      </c>
      <c r="Q6" s="169" t="s">
        <v>10</v>
      </c>
    </row>
    <row r="7" spans="1:189" s="57" customFormat="1" ht="10.5" customHeight="1" x14ac:dyDescent="0.15">
      <c r="A7" s="40">
        <v>1</v>
      </c>
      <c r="B7" s="41">
        <f t="shared" ref="B7:J7" si="0">A7+1</f>
        <v>2</v>
      </c>
      <c r="C7" s="41">
        <f t="shared" si="0"/>
        <v>3</v>
      </c>
      <c r="D7" s="41">
        <v>5</v>
      </c>
      <c r="E7" s="41">
        <v>6</v>
      </c>
      <c r="F7" s="41">
        <v>7</v>
      </c>
      <c r="G7" s="41">
        <f t="shared" si="0"/>
        <v>8</v>
      </c>
      <c r="H7" s="41">
        <f t="shared" si="0"/>
        <v>9</v>
      </c>
      <c r="I7" s="41">
        <f t="shared" si="0"/>
        <v>10</v>
      </c>
      <c r="J7" s="170">
        <f t="shared" si="0"/>
        <v>11</v>
      </c>
      <c r="K7" s="41">
        <v>8</v>
      </c>
      <c r="L7" s="41">
        <v>9</v>
      </c>
      <c r="M7" s="41">
        <v>10</v>
      </c>
      <c r="N7" s="41">
        <f>M7+1</f>
        <v>11</v>
      </c>
      <c r="O7" s="41">
        <f>N7+1</f>
        <v>12</v>
      </c>
      <c r="P7" s="41">
        <f>O7+1</f>
        <v>13</v>
      </c>
      <c r="Q7" s="170">
        <f>P7+1</f>
        <v>14</v>
      </c>
    </row>
    <row r="8" spans="1:189" x14ac:dyDescent="0.2">
      <c r="A8" s="42">
        <v>1</v>
      </c>
      <c r="B8" s="93" t="s">
        <v>174</v>
      </c>
      <c r="C8" s="51" t="s">
        <v>11</v>
      </c>
      <c r="D8" s="58"/>
      <c r="E8" s="58"/>
      <c r="F8" s="58"/>
      <c r="G8" s="58">
        <v>18392.22</v>
      </c>
      <c r="H8" s="58"/>
      <c r="I8" s="58"/>
      <c r="J8" s="59">
        <f>SUM(D8:I8)</f>
        <v>18392.22</v>
      </c>
      <c r="K8" s="58"/>
      <c r="L8" s="58"/>
      <c r="M8" s="58"/>
      <c r="N8" s="58">
        <f>10*15*24*80</f>
        <v>288000</v>
      </c>
      <c r="O8" s="58"/>
      <c r="P8" s="58"/>
      <c r="Q8" s="59">
        <f>SUM(K8:P8)</f>
        <v>288000</v>
      </c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</row>
    <row r="9" spans="1:189" x14ac:dyDescent="0.2">
      <c r="A9" s="42">
        <v>2</v>
      </c>
      <c r="B9" s="93" t="s">
        <v>175</v>
      </c>
      <c r="C9" s="51" t="s">
        <v>11</v>
      </c>
      <c r="D9" s="96">
        <f t="shared" ref="D9:J9" si="1">IF(D11=0,0,D8-D11)</f>
        <v>0</v>
      </c>
      <c r="E9" s="96">
        <f t="shared" si="1"/>
        <v>0</v>
      </c>
      <c r="F9" s="96">
        <f t="shared" si="1"/>
        <v>0</v>
      </c>
      <c r="G9" s="96">
        <f>IF(G11=0,0,G8-G11)</f>
        <v>2891.3080000000009</v>
      </c>
      <c r="H9" s="96">
        <f t="shared" si="1"/>
        <v>0</v>
      </c>
      <c r="I9" s="96">
        <f t="shared" si="1"/>
        <v>0</v>
      </c>
      <c r="J9" s="97">
        <f t="shared" si="1"/>
        <v>2891.3080000000009</v>
      </c>
      <c r="K9" s="96">
        <f t="shared" ref="K9:Q9" si="2">IF(K11=0,0,K8-K11)</f>
        <v>0</v>
      </c>
      <c r="L9" s="96">
        <f t="shared" si="2"/>
        <v>0</v>
      </c>
      <c r="M9" s="96">
        <f t="shared" si="2"/>
        <v>0</v>
      </c>
      <c r="N9" s="96">
        <f>N8*G10</f>
        <v>45274.398849078592</v>
      </c>
      <c r="O9" s="96">
        <f t="shared" si="2"/>
        <v>0</v>
      </c>
      <c r="P9" s="96">
        <f t="shared" si="2"/>
        <v>0</v>
      </c>
      <c r="Q9" s="97">
        <f t="shared" si="2"/>
        <v>45274.3988490786</v>
      </c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</row>
    <row r="10" spans="1:189" x14ac:dyDescent="0.2">
      <c r="A10" s="42">
        <v>3</v>
      </c>
      <c r="B10" s="93" t="s">
        <v>12</v>
      </c>
      <c r="C10" s="51" t="s">
        <v>13</v>
      </c>
      <c r="D10" s="49">
        <f t="shared" ref="D10:J10" si="3">IF(D8=0,0,D9/D8)</f>
        <v>0</v>
      </c>
      <c r="E10" s="49">
        <f t="shared" si="3"/>
        <v>0</v>
      </c>
      <c r="F10" s="49">
        <f t="shared" si="3"/>
        <v>0</v>
      </c>
      <c r="G10" s="49">
        <f>IF(G8=0,0,G9/G8)</f>
        <v>0.15720277378152289</v>
      </c>
      <c r="H10" s="49">
        <f t="shared" si="3"/>
        <v>0</v>
      </c>
      <c r="I10" s="49">
        <f t="shared" si="3"/>
        <v>0</v>
      </c>
      <c r="J10" s="61">
        <f t="shared" si="3"/>
        <v>0.15720277378152289</v>
      </c>
      <c r="K10" s="49">
        <f t="shared" ref="K10:Q10" si="4">IF(K8=0,0,K9/K8)</f>
        <v>0</v>
      </c>
      <c r="L10" s="49">
        <f t="shared" si="4"/>
        <v>0</v>
      </c>
      <c r="M10" s="49">
        <f t="shared" si="4"/>
        <v>0</v>
      </c>
      <c r="N10" s="49">
        <f>IF(N8=0,0,N9/N8)</f>
        <v>0.15720277378152289</v>
      </c>
      <c r="O10" s="49">
        <f t="shared" si="4"/>
        <v>0</v>
      </c>
      <c r="P10" s="49">
        <f t="shared" si="4"/>
        <v>0</v>
      </c>
      <c r="Q10" s="61">
        <f t="shared" si="4"/>
        <v>0.15720277378152292</v>
      </c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</row>
    <row r="11" spans="1:189" x14ac:dyDescent="0.2">
      <c r="A11" s="42">
        <v>4</v>
      </c>
      <c r="B11" s="93" t="s">
        <v>176</v>
      </c>
      <c r="C11" s="51" t="s">
        <v>11</v>
      </c>
      <c r="D11" s="63"/>
      <c r="E11" s="63"/>
      <c r="F11" s="63"/>
      <c r="G11" s="58">
        <v>15500.912</v>
      </c>
      <c r="H11" s="63"/>
      <c r="I11" s="63"/>
      <c r="J11" s="59">
        <f>SUM(D11:I11)</f>
        <v>15500.912</v>
      </c>
      <c r="K11" s="63"/>
      <c r="L11" s="63"/>
      <c r="M11" s="63"/>
      <c r="N11" s="58">
        <f>N8-N9</f>
        <v>242725.6011509214</v>
      </c>
      <c r="O11" s="63"/>
      <c r="P11" s="63"/>
      <c r="Q11" s="59">
        <f>SUM(K11:P11)</f>
        <v>242725.6011509214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</row>
    <row r="12" spans="1:189" x14ac:dyDescent="0.2">
      <c r="A12" s="42">
        <v>5</v>
      </c>
      <c r="B12" s="93" t="s">
        <v>177</v>
      </c>
      <c r="C12" s="51" t="s">
        <v>14</v>
      </c>
      <c r="D12" s="45">
        <f t="shared" ref="D12:J12" si="5">(D14*D20+D15*D21+D17*D22+D18*D23)/7000</f>
        <v>0</v>
      </c>
      <c r="E12" s="45">
        <f t="shared" si="5"/>
        <v>0</v>
      </c>
      <c r="F12" s="45">
        <f t="shared" si="5"/>
        <v>0</v>
      </c>
      <c r="G12" s="45"/>
      <c r="H12" s="45">
        <f t="shared" si="5"/>
        <v>0</v>
      </c>
      <c r="I12" s="45">
        <f t="shared" si="5"/>
        <v>0</v>
      </c>
      <c r="J12" s="171"/>
      <c r="K12" s="45">
        <f t="shared" ref="K12:Q12" si="6">(K14*K20+K15*K21+K17*K22+K18*K23)/7000</f>
        <v>0</v>
      </c>
      <c r="L12" s="45">
        <f t="shared" si="6"/>
        <v>0</v>
      </c>
      <c r="M12" s="45">
        <f t="shared" si="6"/>
        <v>0</v>
      </c>
      <c r="N12" s="45"/>
      <c r="O12" s="45">
        <f t="shared" si="6"/>
        <v>0</v>
      </c>
      <c r="P12" s="45">
        <f t="shared" si="6"/>
        <v>0</v>
      </c>
      <c r="Q12" s="171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</row>
    <row r="13" spans="1:189" x14ac:dyDescent="0.2">
      <c r="A13" s="42"/>
      <c r="B13" s="94" t="s">
        <v>15</v>
      </c>
      <c r="C13" s="51"/>
      <c r="D13" s="66"/>
      <c r="E13" s="66"/>
      <c r="F13" s="66"/>
      <c r="G13" s="66"/>
      <c r="H13" s="66"/>
      <c r="I13" s="66"/>
      <c r="J13" s="172"/>
      <c r="K13" s="66"/>
      <c r="L13" s="66"/>
      <c r="M13" s="66"/>
      <c r="N13" s="66"/>
      <c r="O13" s="66"/>
      <c r="P13" s="66"/>
      <c r="Q13" s="172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</row>
    <row r="14" spans="1:189" x14ac:dyDescent="0.2">
      <c r="A14" s="46" t="s">
        <v>16</v>
      </c>
      <c r="B14" s="93" t="s">
        <v>178</v>
      </c>
      <c r="C14" s="51" t="s">
        <v>17</v>
      </c>
      <c r="D14" s="58"/>
      <c r="E14" s="58"/>
      <c r="F14" s="58"/>
      <c r="G14" s="58" t="s">
        <v>287</v>
      </c>
      <c r="H14" s="58"/>
      <c r="I14" s="58"/>
      <c r="J14" s="59">
        <f>SUM(D14:I14)</f>
        <v>0</v>
      </c>
      <c r="K14" s="58"/>
      <c r="L14" s="58"/>
      <c r="M14" s="58"/>
      <c r="N14" s="58" t="s">
        <v>287</v>
      </c>
      <c r="O14" s="58"/>
      <c r="P14" s="58"/>
      <c r="Q14" s="59">
        <f>SUM(K14:P14)</f>
        <v>0</v>
      </c>
      <c r="R14" s="65"/>
      <c r="S14" s="65"/>
      <c r="T14" s="68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</row>
    <row r="15" spans="1:189" x14ac:dyDescent="0.2">
      <c r="A15" s="46" t="s">
        <v>18</v>
      </c>
      <c r="B15" s="93" t="s">
        <v>275</v>
      </c>
      <c r="C15" s="51" t="s">
        <v>17</v>
      </c>
      <c r="D15" s="63"/>
      <c r="E15" s="63"/>
      <c r="F15" s="63"/>
      <c r="G15" s="58"/>
      <c r="H15" s="63"/>
      <c r="I15" s="63"/>
      <c r="J15" s="59">
        <f>SUM(D15:I15)</f>
        <v>0</v>
      </c>
      <c r="K15" s="63"/>
      <c r="L15" s="63"/>
      <c r="M15" s="63"/>
      <c r="N15" s="58"/>
      <c r="O15" s="63"/>
      <c r="P15" s="63"/>
      <c r="Q15" s="59">
        <f>SUM(K15:P15)</f>
        <v>0</v>
      </c>
      <c r="R15" s="65"/>
      <c r="S15" s="65"/>
      <c r="T15" s="68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</row>
    <row r="16" spans="1:189" x14ac:dyDescent="0.2">
      <c r="A16" s="47"/>
      <c r="B16" s="93" t="s">
        <v>197</v>
      </c>
      <c r="C16" s="51" t="s">
        <v>17</v>
      </c>
      <c r="D16" s="63"/>
      <c r="E16" s="63"/>
      <c r="F16" s="63"/>
      <c r="G16" s="66"/>
      <c r="H16" s="63"/>
      <c r="I16" s="63"/>
      <c r="J16" s="59">
        <f>SUM(D16:I16)</f>
        <v>0</v>
      </c>
      <c r="K16" s="63"/>
      <c r="L16" s="63"/>
      <c r="M16" s="63"/>
      <c r="N16" s="66"/>
      <c r="O16" s="63"/>
      <c r="P16" s="63"/>
      <c r="Q16" s="59">
        <f>SUM(K16:P16)</f>
        <v>0</v>
      </c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</row>
    <row r="17" spans="1:189" x14ac:dyDescent="0.2">
      <c r="A17" s="48" t="s">
        <v>19</v>
      </c>
      <c r="B17" s="93" t="s">
        <v>20</v>
      </c>
      <c r="C17" s="51" t="s">
        <v>17</v>
      </c>
      <c r="D17" s="63"/>
      <c r="E17" s="63"/>
      <c r="F17" s="63"/>
      <c r="G17" s="66" t="s">
        <v>287</v>
      </c>
      <c r="H17" s="63"/>
      <c r="I17" s="63"/>
      <c r="J17" s="59">
        <f>SUM(D17:I17)</f>
        <v>0</v>
      </c>
      <c r="K17" s="63"/>
      <c r="L17" s="63"/>
      <c r="M17" s="63"/>
      <c r="N17" s="58" t="s">
        <v>287</v>
      </c>
      <c r="O17" s="63"/>
      <c r="P17" s="63"/>
      <c r="Q17" s="59">
        <f>SUM(K17:P17)</f>
        <v>0</v>
      </c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</row>
    <row r="18" spans="1:189" x14ac:dyDescent="0.2">
      <c r="A18" s="47" t="s">
        <v>62</v>
      </c>
      <c r="B18" s="93" t="s">
        <v>179</v>
      </c>
      <c r="C18" s="51" t="s">
        <v>180</v>
      </c>
      <c r="D18" s="63"/>
      <c r="E18" s="63"/>
      <c r="F18" s="63"/>
      <c r="G18" s="66" t="s">
        <v>287</v>
      </c>
      <c r="H18" s="63"/>
      <c r="I18" s="63"/>
      <c r="J18" s="59">
        <f>SUM(D18:I18)</f>
        <v>0</v>
      </c>
      <c r="K18" s="63"/>
      <c r="L18" s="63"/>
      <c r="M18" s="63"/>
      <c r="N18" s="58" t="s">
        <v>287</v>
      </c>
      <c r="O18" s="63"/>
      <c r="P18" s="63"/>
      <c r="Q18" s="59">
        <f>SUM(K18:P18)</f>
        <v>0</v>
      </c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</row>
    <row r="19" spans="1:189" x14ac:dyDescent="0.2">
      <c r="A19" s="42">
        <v>6</v>
      </c>
      <c r="B19" s="93" t="s">
        <v>181</v>
      </c>
      <c r="C19" s="51" t="s">
        <v>21</v>
      </c>
      <c r="D19" s="100">
        <f t="shared" ref="D19:J19" si="7">IF(D14+D15+D17+D18=0,0,7000*D12/(D14+D15+D17+D18))</f>
        <v>0</v>
      </c>
      <c r="E19" s="100">
        <f t="shared" si="7"/>
        <v>0</v>
      </c>
      <c r="F19" s="100">
        <f t="shared" si="7"/>
        <v>0</v>
      </c>
      <c r="G19" s="100"/>
      <c r="H19" s="100">
        <f t="shared" si="7"/>
        <v>0</v>
      </c>
      <c r="I19" s="100">
        <f t="shared" si="7"/>
        <v>0</v>
      </c>
      <c r="J19" s="64">
        <f t="shared" si="7"/>
        <v>0</v>
      </c>
      <c r="K19" s="100">
        <f t="shared" ref="K19:Q19" si="8">IF(K14+K15+K17+K18=0,0,7000*K12/(K14+K15+K17+K18))</f>
        <v>0</v>
      </c>
      <c r="L19" s="100">
        <f t="shared" si="8"/>
        <v>0</v>
      </c>
      <c r="M19" s="100">
        <f t="shared" si="8"/>
        <v>0</v>
      </c>
      <c r="N19" s="100"/>
      <c r="O19" s="100">
        <f t="shared" si="8"/>
        <v>0</v>
      </c>
      <c r="P19" s="100">
        <f t="shared" si="8"/>
        <v>0</v>
      </c>
      <c r="Q19" s="64">
        <f t="shared" si="8"/>
        <v>0</v>
      </c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</row>
    <row r="20" spans="1:189" x14ac:dyDescent="0.2">
      <c r="A20" s="48" t="s">
        <v>22</v>
      </c>
      <c r="B20" s="93" t="s">
        <v>178</v>
      </c>
      <c r="C20" s="51" t="s">
        <v>21</v>
      </c>
      <c r="D20" s="66"/>
      <c r="E20" s="66"/>
      <c r="F20" s="66"/>
      <c r="G20" s="66" t="s">
        <v>287</v>
      </c>
      <c r="H20" s="66"/>
      <c r="I20" s="66"/>
      <c r="J20" s="173" t="str">
        <f>G20</f>
        <v>ххх</v>
      </c>
      <c r="K20" s="66"/>
      <c r="L20" s="66"/>
      <c r="M20" s="66"/>
      <c r="N20" s="66" t="s">
        <v>287</v>
      </c>
      <c r="O20" s="66"/>
      <c r="P20" s="66"/>
      <c r="Q20" s="173" t="str">
        <f>N20</f>
        <v>ххх</v>
      </c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</row>
    <row r="21" spans="1:189" x14ac:dyDescent="0.2">
      <c r="A21" s="48" t="s">
        <v>23</v>
      </c>
      <c r="B21" s="93" t="s">
        <v>275</v>
      </c>
      <c r="C21" s="51" t="s">
        <v>21</v>
      </c>
      <c r="D21" s="66"/>
      <c r="E21" s="66"/>
      <c r="F21" s="66"/>
      <c r="G21" s="66"/>
      <c r="H21" s="66"/>
      <c r="I21" s="66"/>
      <c r="J21" s="172"/>
      <c r="K21" s="66"/>
      <c r="L21" s="66"/>
      <c r="M21" s="66"/>
      <c r="N21" s="66"/>
      <c r="O21" s="66"/>
      <c r="P21" s="66"/>
      <c r="Q21" s="172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</row>
    <row r="22" spans="1:189" x14ac:dyDescent="0.2">
      <c r="A22" s="212" t="s">
        <v>203</v>
      </c>
      <c r="B22" s="93" t="s">
        <v>20</v>
      </c>
      <c r="C22" s="51" t="s">
        <v>21</v>
      </c>
      <c r="D22" s="66"/>
      <c r="E22" s="66"/>
      <c r="F22" s="66"/>
      <c r="G22" s="66" t="s">
        <v>287</v>
      </c>
      <c r="H22" s="66"/>
      <c r="I22" s="66"/>
      <c r="J22" s="173" t="str">
        <f>G22</f>
        <v>ххх</v>
      </c>
      <c r="K22" s="66"/>
      <c r="L22" s="66"/>
      <c r="M22" s="66"/>
      <c r="N22" s="66" t="s">
        <v>287</v>
      </c>
      <c r="O22" s="66"/>
      <c r="P22" s="66"/>
      <c r="Q22" s="173" t="str">
        <f>N22</f>
        <v>ххх</v>
      </c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</row>
    <row r="23" spans="1:189" x14ac:dyDescent="0.2">
      <c r="A23" s="48" t="s">
        <v>24</v>
      </c>
      <c r="B23" s="93" t="s">
        <v>179</v>
      </c>
      <c r="C23" s="51" t="s">
        <v>182</v>
      </c>
      <c r="D23" s="66"/>
      <c r="E23" s="66"/>
      <c r="F23" s="66"/>
      <c r="G23" s="66" t="s">
        <v>287</v>
      </c>
      <c r="H23" s="66"/>
      <c r="I23" s="66"/>
      <c r="J23" s="173" t="str">
        <f>G23</f>
        <v>ххх</v>
      </c>
      <c r="K23" s="66"/>
      <c r="L23" s="66"/>
      <c r="M23" s="66"/>
      <c r="N23" s="66" t="s">
        <v>287</v>
      </c>
      <c r="O23" s="66"/>
      <c r="P23" s="66"/>
      <c r="Q23" s="173" t="str">
        <f>N23</f>
        <v>ххх</v>
      </c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1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</row>
    <row r="24" spans="1:189" x14ac:dyDescent="0.2">
      <c r="A24" s="42">
        <v>7</v>
      </c>
      <c r="B24" s="93" t="s">
        <v>183</v>
      </c>
      <c r="C24" s="51" t="s">
        <v>25</v>
      </c>
      <c r="D24" s="99"/>
      <c r="E24" s="99"/>
      <c r="F24" s="99"/>
      <c r="G24" s="99"/>
      <c r="H24" s="99"/>
      <c r="I24" s="99"/>
      <c r="J24" s="108"/>
      <c r="K24" s="99"/>
      <c r="L24" s="99"/>
      <c r="M24" s="99"/>
      <c r="N24" s="99"/>
      <c r="O24" s="99"/>
      <c r="P24" s="99"/>
      <c r="Q24" s="108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  <c r="DV24" s="72"/>
      <c r="DW24" s="72"/>
      <c r="DX24" s="72"/>
      <c r="DY24" s="72"/>
      <c r="DZ24" s="72"/>
      <c r="EA24" s="72"/>
      <c r="EB24" s="72"/>
      <c r="EC24" s="72"/>
      <c r="ED24" s="72"/>
      <c r="EE24" s="72"/>
      <c r="EF24" s="72"/>
      <c r="EG24" s="72"/>
      <c r="EH24" s="72"/>
      <c r="EI24" s="72"/>
      <c r="EJ24" s="72"/>
      <c r="EK24" s="72"/>
      <c r="EL24" s="72"/>
      <c r="EM24" s="72"/>
      <c r="EN24" s="72"/>
      <c r="EO24" s="72"/>
      <c r="EP24" s="72"/>
      <c r="EQ24" s="72"/>
      <c r="ER24" s="72"/>
      <c r="ES24" s="72"/>
      <c r="ET24" s="72"/>
      <c r="EU24" s="72"/>
      <c r="EV24" s="72"/>
      <c r="EW24" s="72"/>
      <c r="EX24" s="72"/>
      <c r="EY24" s="72"/>
      <c r="EZ24" s="72"/>
      <c r="FA24" s="72"/>
      <c r="FB24" s="72"/>
      <c r="FC24" s="72"/>
      <c r="FD24" s="72"/>
      <c r="FE24" s="72"/>
      <c r="FF24" s="72"/>
      <c r="FG24" s="72"/>
      <c r="FH24" s="72"/>
      <c r="FI24" s="72"/>
      <c r="FJ24" s="72"/>
      <c r="FK24" s="72"/>
      <c r="FL24" s="72"/>
      <c r="FM24" s="72"/>
      <c r="FN24" s="72"/>
      <c r="FO24" s="72"/>
      <c r="FP24" s="72"/>
      <c r="FQ24" s="72"/>
      <c r="FR24" s="72"/>
      <c r="FS24" s="72"/>
      <c r="FT24" s="72"/>
      <c r="FU24" s="72"/>
      <c r="FV24" s="72"/>
      <c r="FW24" s="72"/>
      <c r="FX24" s="72"/>
      <c r="FY24" s="72"/>
      <c r="FZ24" s="72"/>
      <c r="GA24" s="72"/>
      <c r="GB24" s="72"/>
      <c r="GC24" s="72"/>
      <c r="GD24" s="72"/>
      <c r="GE24" s="72"/>
      <c r="GF24" s="72"/>
      <c r="GG24" s="72"/>
    </row>
    <row r="25" spans="1:189" x14ac:dyDescent="0.2">
      <c r="A25" s="48" t="s">
        <v>26</v>
      </c>
      <c r="B25" s="93" t="s">
        <v>178</v>
      </c>
      <c r="C25" s="51" t="s">
        <v>27</v>
      </c>
      <c r="D25" s="73"/>
      <c r="E25" s="73"/>
      <c r="F25" s="73"/>
      <c r="G25" s="73" t="s">
        <v>287</v>
      </c>
      <c r="H25" s="73"/>
      <c r="I25" s="73"/>
      <c r="J25" s="173" t="str">
        <f>G25</f>
        <v>ххх</v>
      </c>
      <c r="K25" s="73"/>
      <c r="L25" s="73"/>
      <c r="M25" s="73"/>
      <c r="N25" s="73" t="s">
        <v>287</v>
      </c>
      <c r="O25" s="73"/>
      <c r="P25" s="73"/>
      <c r="Q25" s="173" t="str">
        <f>N25</f>
        <v>ххх</v>
      </c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74"/>
      <c r="EL25" s="74"/>
      <c r="EM25" s="74"/>
      <c r="EN25" s="74"/>
      <c r="EO25" s="74"/>
      <c r="EP25" s="74"/>
      <c r="EQ25" s="74"/>
      <c r="ER25" s="74"/>
      <c r="ES25" s="74"/>
      <c r="ET25" s="74"/>
      <c r="EU25" s="74"/>
      <c r="EV25" s="74"/>
      <c r="EW25" s="74"/>
      <c r="EX25" s="74"/>
      <c r="EY25" s="74"/>
      <c r="EZ25" s="74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</row>
    <row r="26" spans="1:189" x14ac:dyDescent="0.2">
      <c r="A26" s="48" t="s">
        <v>28</v>
      </c>
      <c r="B26" s="93" t="s">
        <v>275</v>
      </c>
      <c r="C26" s="51" t="s">
        <v>27</v>
      </c>
      <c r="D26" s="73"/>
      <c r="E26" s="73"/>
      <c r="F26" s="73"/>
      <c r="G26" s="73"/>
      <c r="H26" s="73"/>
      <c r="I26" s="73"/>
      <c r="J26" s="174"/>
      <c r="K26" s="73"/>
      <c r="L26" s="73"/>
      <c r="M26" s="73"/>
      <c r="N26" s="73"/>
      <c r="O26" s="73"/>
      <c r="P26" s="73"/>
      <c r="Q26" s="173">
        <f>N26</f>
        <v>0</v>
      </c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5"/>
      <c r="FV26" s="75"/>
      <c r="FW26" s="75"/>
      <c r="FX26" s="75"/>
      <c r="FY26" s="75"/>
      <c r="FZ26" s="75"/>
      <c r="GA26" s="75"/>
      <c r="GB26" s="75"/>
      <c r="GC26" s="75"/>
      <c r="GD26" s="75"/>
      <c r="GE26" s="75"/>
      <c r="GF26" s="75"/>
      <c r="GG26" s="75"/>
    </row>
    <row r="27" spans="1:189" x14ac:dyDescent="0.2">
      <c r="A27" s="48" t="s">
        <v>29</v>
      </c>
      <c r="B27" s="93" t="s">
        <v>20</v>
      </c>
      <c r="C27" s="51" t="s">
        <v>27</v>
      </c>
      <c r="D27" s="73"/>
      <c r="E27" s="73"/>
      <c r="F27" s="73"/>
      <c r="G27" s="73" t="s">
        <v>287</v>
      </c>
      <c r="H27" s="73"/>
      <c r="I27" s="73"/>
      <c r="J27" s="173" t="str">
        <f>G27</f>
        <v>ххх</v>
      </c>
      <c r="K27" s="73"/>
      <c r="L27" s="73"/>
      <c r="M27" s="73"/>
      <c r="N27" s="73" t="s">
        <v>287</v>
      </c>
      <c r="O27" s="73"/>
      <c r="P27" s="73"/>
      <c r="Q27" s="173" t="str">
        <f>N27</f>
        <v>ххх</v>
      </c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/>
      <c r="ED27" s="74"/>
      <c r="EE27" s="74"/>
      <c r="EF27" s="74"/>
      <c r="EG27" s="74"/>
      <c r="EH27" s="74"/>
      <c r="EI27" s="74"/>
      <c r="EJ27" s="74"/>
      <c r="EK27" s="74"/>
      <c r="EL27" s="74"/>
      <c r="EM27" s="74"/>
      <c r="EN27" s="74"/>
      <c r="EO27" s="74"/>
      <c r="EP27" s="74"/>
      <c r="EQ27" s="74"/>
      <c r="ER27" s="74"/>
      <c r="ES27" s="74"/>
      <c r="ET27" s="74"/>
      <c r="EU27" s="74"/>
      <c r="EV27" s="74"/>
      <c r="EW27" s="74"/>
      <c r="EX27" s="74"/>
      <c r="EY27" s="74"/>
      <c r="EZ27" s="74"/>
      <c r="FA27" s="74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</row>
    <row r="28" spans="1:189" x14ac:dyDescent="0.2">
      <c r="A28" s="212" t="s">
        <v>204</v>
      </c>
      <c r="B28" s="93" t="s">
        <v>179</v>
      </c>
      <c r="C28" s="51" t="s">
        <v>27</v>
      </c>
      <c r="D28" s="73"/>
      <c r="E28" s="73"/>
      <c r="F28" s="73"/>
      <c r="G28" s="73" t="s">
        <v>287</v>
      </c>
      <c r="H28" s="73"/>
      <c r="I28" s="73"/>
      <c r="J28" s="173" t="str">
        <f>G28</f>
        <v>ххх</v>
      </c>
      <c r="K28" s="73"/>
      <c r="L28" s="73"/>
      <c r="M28" s="73"/>
      <c r="N28" s="73" t="s">
        <v>287</v>
      </c>
      <c r="O28" s="73"/>
      <c r="P28" s="73"/>
      <c r="Q28" s="173" t="str">
        <f>N28</f>
        <v>ххх</v>
      </c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</row>
    <row r="29" spans="1:189" ht="14.25" customHeight="1" x14ac:dyDescent="0.2">
      <c r="A29" s="42">
        <v>8</v>
      </c>
      <c r="B29" s="95" t="s">
        <v>184</v>
      </c>
      <c r="C29" s="51" t="s">
        <v>30</v>
      </c>
      <c r="D29" s="100">
        <f t="shared" ref="D29:J29" si="9">IF(D8=0,0,D12*1000/D8)</f>
        <v>0</v>
      </c>
      <c r="E29" s="100">
        <f t="shared" si="9"/>
        <v>0</v>
      </c>
      <c r="F29" s="100">
        <f t="shared" si="9"/>
        <v>0</v>
      </c>
      <c r="G29" s="100">
        <f t="shared" si="9"/>
        <v>0</v>
      </c>
      <c r="H29" s="100">
        <f t="shared" si="9"/>
        <v>0</v>
      </c>
      <c r="I29" s="100">
        <f t="shared" si="9"/>
        <v>0</v>
      </c>
      <c r="J29" s="76">
        <f t="shared" si="9"/>
        <v>0</v>
      </c>
      <c r="K29" s="100">
        <f t="shared" ref="K29:Q29" si="10">IF(K8=0,0,K12*1000/K8)</f>
        <v>0</v>
      </c>
      <c r="L29" s="100">
        <f t="shared" si="10"/>
        <v>0</v>
      </c>
      <c r="M29" s="100">
        <f t="shared" si="10"/>
        <v>0</v>
      </c>
      <c r="N29" s="100"/>
      <c r="O29" s="100">
        <f t="shared" si="10"/>
        <v>0</v>
      </c>
      <c r="P29" s="100">
        <f t="shared" si="10"/>
        <v>0</v>
      </c>
      <c r="Q29" s="76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74"/>
      <c r="EL29" s="74"/>
      <c r="EM29" s="74"/>
      <c r="EN29" s="74"/>
      <c r="EO29" s="74"/>
      <c r="EP29" s="74"/>
      <c r="EQ29" s="74"/>
      <c r="ER29" s="74"/>
      <c r="ES29" s="74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4"/>
      <c r="FF29" s="74"/>
      <c r="FG29" s="74"/>
      <c r="FH29" s="74"/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74"/>
      <c r="FT29" s="74"/>
      <c r="FU29" s="74"/>
      <c r="FV29" s="74"/>
      <c r="FW29" s="74"/>
      <c r="FX29" s="74"/>
      <c r="FY29" s="74"/>
      <c r="FZ29" s="74"/>
      <c r="GA29" s="74"/>
      <c r="GB29" s="74"/>
      <c r="GC29" s="74"/>
      <c r="GD29" s="74"/>
      <c r="GE29" s="74"/>
      <c r="GF29" s="74"/>
      <c r="GG29" s="74"/>
    </row>
    <row r="30" spans="1:189" x14ac:dyDescent="0.2">
      <c r="A30" s="42">
        <v>9</v>
      </c>
      <c r="B30" s="95" t="s">
        <v>185</v>
      </c>
      <c r="C30" s="51" t="s">
        <v>30</v>
      </c>
      <c r="D30" s="101">
        <f t="shared" ref="D30:J30" si="11">IF(D11=0,0,D12*1000/D11)</f>
        <v>0</v>
      </c>
      <c r="E30" s="101">
        <f t="shared" si="11"/>
        <v>0</v>
      </c>
      <c r="F30" s="101">
        <f t="shared" si="11"/>
        <v>0</v>
      </c>
      <c r="G30" s="101">
        <f t="shared" si="11"/>
        <v>0</v>
      </c>
      <c r="H30" s="101">
        <f t="shared" si="11"/>
        <v>0</v>
      </c>
      <c r="I30" s="101">
        <f t="shared" si="11"/>
        <v>0</v>
      </c>
      <c r="J30" s="77">
        <f t="shared" si="11"/>
        <v>0</v>
      </c>
      <c r="K30" s="101">
        <f t="shared" ref="K30:Q30" si="12">IF(K11=0,0,K12*1000/K11)</f>
        <v>0</v>
      </c>
      <c r="L30" s="101">
        <f t="shared" si="12"/>
        <v>0</v>
      </c>
      <c r="M30" s="101">
        <f t="shared" si="12"/>
        <v>0</v>
      </c>
      <c r="N30" s="101"/>
      <c r="O30" s="101">
        <f t="shared" si="12"/>
        <v>0</v>
      </c>
      <c r="P30" s="101">
        <f t="shared" si="12"/>
        <v>0</v>
      </c>
      <c r="Q30" s="77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  <c r="EO30" s="74"/>
      <c r="EP30" s="74"/>
      <c r="EQ30" s="74"/>
      <c r="ER30" s="74"/>
      <c r="ES30" s="74"/>
      <c r="ET30" s="74"/>
      <c r="EU30" s="74"/>
      <c r="EV30" s="74"/>
      <c r="EW30" s="74"/>
      <c r="EX30" s="74"/>
      <c r="EY30" s="74"/>
      <c r="EZ30" s="74"/>
      <c r="FA30" s="74"/>
      <c r="FB30" s="74"/>
      <c r="FC30" s="74"/>
      <c r="FD30" s="74"/>
      <c r="FE30" s="74"/>
      <c r="FF30" s="74"/>
      <c r="FG30" s="74"/>
      <c r="FH30" s="74"/>
      <c r="FI30" s="74"/>
      <c r="FJ30" s="74"/>
      <c r="FK30" s="74"/>
      <c r="FL30" s="74"/>
      <c r="FM30" s="74"/>
      <c r="FN30" s="74"/>
      <c r="FO30" s="74"/>
      <c r="FP30" s="74"/>
      <c r="FQ30" s="74"/>
      <c r="FR30" s="74"/>
      <c r="FS30" s="74"/>
      <c r="FT30" s="74"/>
      <c r="FU30" s="74"/>
      <c r="FV30" s="74"/>
      <c r="FW30" s="74"/>
      <c r="FX30" s="74"/>
      <c r="FY30" s="74"/>
      <c r="FZ30" s="74"/>
      <c r="GA30" s="74"/>
      <c r="GB30" s="74"/>
      <c r="GC30" s="74"/>
      <c r="GD30" s="74"/>
      <c r="GE30" s="74"/>
      <c r="GF30" s="74"/>
      <c r="GG30" s="74"/>
    </row>
    <row r="31" spans="1:189" x14ac:dyDescent="0.2">
      <c r="A31" s="42">
        <v>10</v>
      </c>
      <c r="B31" s="93" t="s">
        <v>186</v>
      </c>
      <c r="C31" s="51" t="s">
        <v>31</v>
      </c>
      <c r="D31" s="102"/>
      <c r="E31" s="102"/>
      <c r="F31" s="102"/>
      <c r="G31" s="102"/>
      <c r="H31" s="102"/>
      <c r="I31" s="102"/>
      <c r="J31" s="78"/>
      <c r="K31" s="102"/>
      <c r="L31" s="102"/>
      <c r="M31" s="102"/>
      <c r="N31" s="102"/>
      <c r="O31" s="102"/>
      <c r="P31" s="102"/>
      <c r="Q31" s="78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79"/>
      <c r="EM31" s="79"/>
      <c r="EN31" s="79"/>
      <c r="EO31" s="79"/>
      <c r="EP31" s="79"/>
      <c r="EQ31" s="79"/>
      <c r="ER31" s="79"/>
      <c r="ES31" s="79"/>
      <c r="ET31" s="79"/>
      <c r="EU31" s="79"/>
      <c r="EV31" s="79"/>
      <c r="EW31" s="79"/>
      <c r="EX31" s="79"/>
      <c r="EY31" s="79"/>
      <c r="EZ31" s="79"/>
      <c r="FA31" s="79"/>
      <c r="FB31" s="79"/>
      <c r="FC31" s="79"/>
      <c r="FD31" s="79"/>
      <c r="FE31" s="79"/>
      <c r="FF31" s="79"/>
      <c r="FG31" s="79"/>
      <c r="FH31" s="79"/>
      <c r="FI31" s="79"/>
      <c r="FJ31" s="79"/>
      <c r="FK31" s="79"/>
      <c r="FL31" s="79"/>
      <c r="FM31" s="79"/>
      <c r="FN31" s="79"/>
      <c r="FO31" s="79"/>
      <c r="FP31" s="79"/>
      <c r="FQ31" s="79"/>
      <c r="FR31" s="79"/>
      <c r="FS31" s="79"/>
      <c r="FT31" s="79"/>
      <c r="FU31" s="79"/>
      <c r="FV31" s="79"/>
      <c r="FW31" s="79"/>
      <c r="FX31" s="79"/>
      <c r="FY31" s="79"/>
      <c r="FZ31" s="79"/>
      <c r="GA31" s="79"/>
      <c r="GB31" s="79"/>
      <c r="GC31" s="79"/>
      <c r="GD31" s="79"/>
      <c r="GE31" s="79"/>
      <c r="GF31" s="79"/>
      <c r="GG31" s="79"/>
    </row>
    <row r="32" spans="1:189" x14ac:dyDescent="0.2">
      <c r="A32" s="42">
        <v>11</v>
      </c>
      <c r="B32" s="93" t="s">
        <v>187</v>
      </c>
      <c r="C32" s="51" t="s">
        <v>32</v>
      </c>
      <c r="D32" s="98">
        <f t="shared" ref="D32:J32" si="13">IF(D8=0,0,D12*7000/D8)</f>
        <v>0</v>
      </c>
      <c r="E32" s="98">
        <f t="shared" si="13"/>
        <v>0</v>
      </c>
      <c r="F32" s="98">
        <f t="shared" si="13"/>
        <v>0</v>
      </c>
      <c r="G32" s="98">
        <f t="shared" si="13"/>
        <v>0</v>
      </c>
      <c r="H32" s="98">
        <f t="shared" si="13"/>
        <v>0</v>
      </c>
      <c r="I32" s="98">
        <f t="shared" si="13"/>
        <v>0</v>
      </c>
      <c r="J32" s="64">
        <f t="shared" si="13"/>
        <v>0</v>
      </c>
      <c r="K32" s="98">
        <f t="shared" ref="K32:Q32" si="14">IF(K8=0,0,K12*7000/K8)</f>
        <v>0</v>
      </c>
      <c r="L32" s="98">
        <f t="shared" si="14"/>
        <v>0</v>
      </c>
      <c r="M32" s="98">
        <f t="shared" si="14"/>
        <v>0</v>
      </c>
      <c r="N32" s="98"/>
      <c r="O32" s="98">
        <f t="shared" si="14"/>
        <v>0</v>
      </c>
      <c r="P32" s="98">
        <f t="shared" si="14"/>
        <v>0</v>
      </c>
      <c r="Q32" s="64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  <c r="DT32" s="80"/>
      <c r="DU32" s="80"/>
      <c r="DV32" s="80"/>
      <c r="DW32" s="80"/>
      <c r="DX32" s="80"/>
      <c r="DY32" s="80"/>
      <c r="DZ32" s="80"/>
      <c r="EA32" s="80"/>
      <c r="EB32" s="80"/>
      <c r="EC32" s="80"/>
      <c r="ED32" s="80"/>
      <c r="EE32" s="80"/>
      <c r="EF32" s="80"/>
      <c r="EG32" s="80"/>
      <c r="EH32" s="80"/>
      <c r="EI32" s="80"/>
      <c r="EJ32" s="80"/>
      <c r="EK32" s="80"/>
      <c r="EL32" s="80"/>
      <c r="EM32" s="80"/>
      <c r="EN32" s="80"/>
      <c r="EO32" s="80"/>
      <c r="EP32" s="80"/>
      <c r="EQ32" s="80"/>
      <c r="ER32" s="80"/>
      <c r="ES32" s="80"/>
      <c r="ET32" s="80"/>
      <c r="EU32" s="80"/>
      <c r="EV32" s="80"/>
      <c r="EW32" s="80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  <c r="FL32" s="80"/>
      <c r="FM32" s="80"/>
      <c r="FN32" s="80"/>
      <c r="FO32" s="80"/>
      <c r="FP32" s="80"/>
      <c r="FQ32" s="80"/>
      <c r="FR32" s="80"/>
      <c r="FS32" s="80"/>
      <c r="FT32" s="80"/>
      <c r="FU32" s="80"/>
      <c r="FV32" s="80"/>
      <c r="FW32" s="80"/>
      <c r="FX32" s="80"/>
      <c r="FY32" s="80"/>
      <c r="FZ32" s="80"/>
      <c r="GA32" s="80"/>
      <c r="GB32" s="80"/>
      <c r="GC32" s="80"/>
      <c r="GD32" s="80"/>
      <c r="GE32" s="80"/>
      <c r="GF32" s="80"/>
      <c r="GG32" s="80"/>
    </row>
    <row r="33" spans="1:189" ht="24" x14ac:dyDescent="0.2">
      <c r="A33" s="42">
        <v>12</v>
      </c>
      <c r="B33" s="95" t="s">
        <v>188</v>
      </c>
      <c r="C33" s="51" t="s">
        <v>33</v>
      </c>
      <c r="D33" s="98">
        <f t="shared" ref="D33:J33" si="15">D34+D35</f>
        <v>0</v>
      </c>
      <c r="E33" s="98">
        <f t="shared" si="15"/>
        <v>0</v>
      </c>
      <c r="F33" s="98">
        <f t="shared" si="15"/>
        <v>0</v>
      </c>
      <c r="G33" s="98">
        <f t="shared" si="15"/>
        <v>7</v>
      </c>
      <c r="H33" s="98">
        <f t="shared" si="15"/>
        <v>0</v>
      </c>
      <c r="I33" s="98">
        <f t="shared" si="15"/>
        <v>0</v>
      </c>
      <c r="J33" s="64">
        <f t="shared" si="15"/>
        <v>7</v>
      </c>
      <c r="K33" s="98">
        <f t="shared" ref="K33:Q33" si="16">K34+K35</f>
        <v>0</v>
      </c>
      <c r="L33" s="98">
        <f t="shared" si="16"/>
        <v>0</v>
      </c>
      <c r="M33" s="98">
        <f t="shared" si="16"/>
        <v>0</v>
      </c>
      <c r="N33" s="98">
        <f t="shared" si="16"/>
        <v>10</v>
      </c>
      <c r="O33" s="98">
        <f t="shared" si="16"/>
        <v>0</v>
      </c>
      <c r="P33" s="98">
        <f t="shared" si="16"/>
        <v>0</v>
      </c>
      <c r="Q33" s="64">
        <f t="shared" si="16"/>
        <v>10</v>
      </c>
    </row>
    <row r="34" spans="1:189" x14ac:dyDescent="0.2">
      <c r="A34" s="48" t="s">
        <v>34</v>
      </c>
      <c r="B34" s="93" t="s">
        <v>35</v>
      </c>
      <c r="C34" s="51" t="s">
        <v>33</v>
      </c>
      <c r="D34" s="44"/>
      <c r="E34" s="44"/>
      <c r="F34" s="44"/>
      <c r="G34" s="44">
        <v>7</v>
      </c>
      <c r="H34" s="44"/>
      <c r="I34" s="44"/>
      <c r="J34" s="175">
        <f>SUM(D34:I34)</f>
        <v>7</v>
      </c>
      <c r="K34" s="44"/>
      <c r="L34" s="44"/>
      <c r="M34" s="44"/>
      <c r="N34" s="44">
        <v>10</v>
      </c>
      <c r="O34" s="44"/>
      <c r="P34" s="44"/>
      <c r="Q34" s="175">
        <f>SUM(K34:P34)</f>
        <v>10</v>
      </c>
    </row>
    <row r="35" spans="1:189" x14ac:dyDescent="0.2">
      <c r="A35" s="48" t="s">
        <v>36</v>
      </c>
      <c r="B35" s="93" t="s">
        <v>37</v>
      </c>
      <c r="C35" s="51" t="s">
        <v>33</v>
      </c>
      <c r="D35" s="44"/>
      <c r="E35" s="44"/>
      <c r="F35" s="44"/>
      <c r="G35" s="44"/>
      <c r="H35" s="44"/>
      <c r="I35" s="44"/>
      <c r="J35" s="175">
        <f>SUM(D35:I35)</f>
        <v>0</v>
      </c>
      <c r="K35" s="44"/>
      <c r="L35" s="44"/>
      <c r="M35" s="44"/>
      <c r="N35" s="44"/>
      <c r="O35" s="44"/>
      <c r="P35" s="44"/>
      <c r="Q35" s="175">
        <f>SUM(K35:P35)</f>
        <v>0</v>
      </c>
    </row>
    <row r="36" spans="1:189" x14ac:dyDescent="0.2">
      <c r="A36" s="42">
        <v>13</v>
      </c>
      <c r="B36" s="93" t="s">
        <v>189</v>
      </c>
      <c r="C36" s="51" t="s">
        <v>38</v>
      </c>
      <c r="D36" s="81"/>
      <c r="E36" s="81"/>
      <c r="F36" s="81"/>
      <c r="G36" s="81">
        <v>110</v>
      </c>
      <c r="H36" s="81"/>
      <c r="I36" s="81"/>
      <c r="J36" s="175">
        <f>SUM(D36:I36)</f>
        <v>110</v>
      </c>
      <c r="K36" s="81"/>
      <c r="L36" s="81"/>
      <c r="M36" s="81"/>
      <c r="N36" s="81">
        <v>110</v>
      </c>
      <c r="O36" s="81"/>
      <c r="P36" s="81"/>
      <c r="Q36" s="175">
        <f>SUM(K36:P36)</f>
        <v>110</v>
      </c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  <c r="CR36" s="83"/>
      <c r="CS36" s="83"/>
      <c r="CT36" s="83"/>
      <c r="CU36" s="83"/>
      <c r="CV36" s="83"/>
      <c r="CW36" s="83"/>
      <c r="CX36" s="83"/>
      <c r="CY36" s="83"/>
      <c r="CZ36" s="83"/>
      <c r="DA36" s="83"/>
      <c r="DB36" s="83"/>
      <c r="DC36" s="83"/>
      <c r="DD36" s="83"/>
      <c r="DE36" s="83"/>
      <c r="DF36" s="83"/>
      <c r="DG36" s="83"/>
      <c r="DH36" s="83"/>
      <c r="DI36" s="83"/>
      <c r="DJ36" s="83"/>
      <c r="DK36" s="83"/>
      <c r="DL36" s="83"/>
      <c r="DM36" s="83"/>
      <c r="DN36" s="83"/>
      <c r="DO36" s="83"/>
      <c r="DP36" s="83"/>
      <c r="DQ36" s="83"/>
      <c r="DR36" s="83"/>
      <c r="DS36" s="83"/>
      <c r="DT36" s="83"/>
      <c r="DU36" s="83"/>
      <c r="DV36" s="83"/>
      <c r="DW36" s="83"/>
      <c r="DX36" s="83"/>
      <c r="DY36" s="83"/>
      <c r="DZ36" s="83"/>
      <c r="EA36" s="83"/>
      <c r="EB36" s="83"/>
      <c r="EC36" s="83"/>
      <c r="ED36" s="83"/>
      <c r="EE36" s="83"/>
      <c r="EF36" s="83"/>
      <c r="EG36" s="83"/>
      <c r="EH36" s="83"/>
      <c r="EI36" s="83"/>
      <c r="EJ36" s="83"/>
      <c r="EK36" s="83"/>
      <c r="EL36" s="83"/>
      <c r="EM36" s="83"/>
      <c r="EN36" s="83"/>
      <c r="EO36" s="83"/>
      <c r="EP36" s="83"/>
      <c r="EQ36" s="83"/>
      <c r="ER36" s="83"/>
      <c r="ES36" s="83"/>
      <c r="ET36" s="83"/>
      <c r="EU36" s="83"/>
      <c r="EV36" s="83"/>
      <c r="EW36" s="83"/>
      <c r="EX36" s="83"/>
      <c r="EY36" s="83"/>
      <c r="EZ36" s="83"/>
      <c r="FA36" s="83"/>
      <c r="FB36" s="83"/>
      <c r="FC36" s="83"/>
      <c r="FD36" s="83"/>
      <c r="FE36" s="83"/>
      <c r="FF36" s="83"/>
      <c r="FG36" s="83"/>
      <c r="FH36" s="83"/>
      <c r="FI36" s="83"/>
      <c r="FJ36" s="83"/>
      <c r="FK36" s="83"/>
      <c r="FL36" s="83"/>
      <c r="FM36" s="83"/>
      <c r="FN36" s="83"/>
      <c r="FO36" s="83"/>
      <c r="FP36" s="83"/>
      <c r="FQ36" s="83"/>
      <c r="FR36" s="83"/>
      <c r="FS36" s="83"/>
      <c r="FT36" s="83"/>
      <c r="FU36" s="83"/>
      <c r="FV36" s="83"/>
      <c r="FW36" s="83"/>
      <c r="FX36" s="83"/>
      <c r="FY36" s="83"/>
      <c r="FZ36" s="83"/>
      <c r="GA36" s="83"/>
      <c r="GB36" s="83"/>
      <c r="GC36" s="83"/>
      <c r="GD36" s="83"/>
      <c r="GE36" s="83"/>
      <c r="GF36" s="83"/>
      <c r="GG36" s="83"/>
    </row>
    <row r="37" spans="1:189" x14ac:dyDescent="0.2">
      <c r="A37" s="42">
        <v>14</v>
      </c>
      <c r="B37" s="93" t="s">
        <v>190</v>
      </c>
      <c r="C37" s="51" t="s">
        <v>38</v>
      </c>
      <c r="D37" s="103">
        <f t="shared" ref="D37:J37" si="17">D36*(8760-D42)/8760</f>
        <v>0</v>
      </c>
      <c r="E37" s="103">
        <f t="shared" si="17"/>
        <v>0</v>
      </c>
      <c r="F37" s="103">
        <f t="shared" si="17"/>
        <v>0</v>
      </c>
      <c r="G37" s="103" t="s">
        <v>287</v>
      </c>
      <c r="H37" s="103">
        <f t="shared" si="17"/>
        <v>0</v>
      </c>
      <c r="I37" s="103">
        <f t="shared" si="17"/>
        <v>0</v>
      </c>
      <c r="J37" s="82">
        <f t="shared" si="17"/>
        <v>5.4394748858447528</v>
      </c>
      <c r="K37" s="103">
        <f t="shared" ref="K37:Q37" si="18">K36*(8760-K42)/8760</f>
        <v>0</v>
      </c>
      <c r="L37" s="103">
        <f t="shared" si="18"/>
        <v>0</v>
      </c>
      <c r="M37" s="103">
        <f t="shared" si="18"/>
        <v>0</v>
      </c>
      <c r="N37" s="103" t="s">
        <v>287</v>
      </c>
      <c r="O37" s="103">
        <f t="shared" si="18"/>
        <v>0</v>
      </c>
      <c r="P37" s="103">
        <f t="shared" si="18"/>
        <v>0</v>
      </c>
      <c r="Q37" s="82">
        <f t="shared" si="18"/>
        <v>45.205479452054796</v>
      </c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  <c r="CR37" s="83"/>
      <c r="CS37" s="83"/>
      <c r="CT37" s="83"/>
      <c r="CU37" s="83"/>
      <c r="CV37" s="83"/>
      <c r="CW37" s="83"/>
      <c r="CX37" s="83"/>
      <c r="CY37" s="83"/>
      <c r="CZ37" s="83"/>
      <c r="DA37" s="83"/>
      <c r="DB37" s="83"/>
      <c r="DC37" s="83"/>
      <c r="DD37" s="83"/>
      <c r="DE37" s="83"/>
      <c r="DF37" s="83"/>
      <c r="DG37" s="83"/>
      <c r="DH37" s="83"/>
      <c r="DI37" s="83"/>
      <c r="DJ37" s="83"/>
      <c r="DK37" s="83"/>
      <c r="DL37" s="83"/>
      <c r="DM37" s="83"/>
      <c r="DN37" s="83"/>
      <c r="DO37" s="83"/>
      <c r="DP37" s="83"/>
      <c r="DQ37" s="83"/>
      <c r="DR37" s="83"/>
      <c r="DS37" s="83"/>
      <c r="DT37" s="83"/>
      <c r="DU37" s="83"/>
      <c r="DV37" s="83"/>
      <c r="DW37" s="83"/>
      <c r="DX37" s="83"/>
      <c r="DY37" s="83"/>
      <c r="DZ37" s="83"/>
      <c r="EA37" s="83"/>
      <c r="EB37" s="83"/>
      <c r="EC37" s="83"/>
      <c r="ED37" s="83"/>
      <c r="EE37" s="83"/>
      <c r="EF37" s="83"/>
      <c r="EG37" s="83"/>
      <c r="EH37" s="83"/>
      <c r="EI37" s="83"/>
      <c r="EJ37" s="83"/>
      <c r="EK37" s="83"/>
      <c r="EL37" s="83"/>
      <c r="EM37" s="83"/>
      <c r="EN37" s="83"/>
      <c r="EO37" s="83"/>
      <c r="EP37" s="83"/>
      <c r="EQ37" s="83"/>
      <c r="ER37" s="83"/>
      <c r="ES37" s="83"/>
      <c r="ET37" s="83"/>
      <c r="EU37" s="83"/>
      <c r="EV37" s="83"/>
      <c r="EW37" s="83"/>
      <c r="EX37" s="83"/>
      <c r="EY37" s="83"/>
      <c r="EZ37" s="83"/>
      <c r="FA37" s="83"/>
      <c r="FB37" s="83"/>
      <c r="FC37" s="83"/>
      <c r="FD37" s="83"/>
      <c r="FE37" s="83"/>
      <c r="FF37" s="83"/>
      <c r="FG37" s="83"/>
      <c r="FH37" s="83"/>
      <c r="FI37" s="83"/>
      <c r="FJ37" s="83"/>
      <c r="FK37" s="83"/>
      <c r="FL37" s="83"/>
      <c r="FM37" s="83"/>
      <c r="FN37" s="83"/>
      <c r="FO37" s="83"/>
      <c r="FP37" s="83"/>
      <c r="FQ37" s="83"/>
      <c r="FR37" s="83"/>
      <c r="FS37" s="83"/>
      <c r="FT37" s="83"/>
      <c r="FU37" s="83"/>
      <c r="FV37" s="83"/>
      <c r="FW37" s="83"/>
      <c r="FX37" s="83"/>
      <c r="FY37" s="83"/>
      <c r="FZ37" s="83"/>
      <c r="GA37" s="83"/>
      <c r="GB37" s="83"/>
      <c r="GC37" s="83"/>
      <c r="GD37" s="83"/>
      <c r="GE37" s="83"/>
      <c r="GF37" s="83"/>
      <c r="GG37" s="83"/>
    </row>
    <row r="38" spans="1:189" x14ac:dyDescent="0.2">
      <c r="A38" s="42">
        <v>15</v>
      </c>
      <c r="B38" s="93" t="s">
        <v>191</v>
      </c>
      <c r="C38" s="51" t="s">
        <v>38</v>
      </c>
      <c r="D38" s="104">
        <f t="shared" ref="D38:J38" si="19">D36-D37</f>
        <v>0</v>
      </c>
      <c r="E38" s="104">
        <f t="shared" si="19"/>
        <v>0</v>
      </c>
      <c r="F38" s="104">
        <f t="shared" si="19"/>
        <v>0</v>
      </c>
      <c r="G38" s="104" t="s">
        <v>287</v>
      </c>
      <c r="H38" s="104">
        <f t="shared" si="19"/>
        <v>0</v>
      </c>
      <c r="I38" s="104">
        <f t="shared" si="19"/>
        <v>0</v>
      </c>
      <c r="J38" s="107">
        <f t="shared" si="19"/>
        <v>104.56052511415524</v>
      </c>
      <c r="K38" s="104">
        <f t="shared" ref="K38:Q38" si="20">K36-K37</f>
        <v>0</v>
      </c>
      <c r="L38" s="104">
        <f t="shared" si="20"/>
        <v>0</v>
      </c>
      <c r="M38" s="104">
        <f t="shared" si="20"/>
        <v>0</v>
      </c>
      <c r="N38" s="104" t="s">
        <v>287</v>
      </c>
      <c r="O38" s="104">
        <f t="shared" si="20"/>
        <v>0</v>
      </c>
      <c r="P38" s="104">
        <f t="shared" si="20"/>
        <v>0</v>
      </c>
      <c r="Q38" s="107">
        <f t="shared" si="20"/>
        <v>64.794520547945211</v>
      </c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  <c r="CR38" s="83"/>
      <c r="CS38" s="83"/>
      <c r="CT38" s="83"/>
      <c r="CU38" s="83"/>
      <c r="CV38" s="83"/>
      <c r="CW38" s="83"/>
      <c r="CX38" s="83"/>
      <c r="CY38" s="83"/>
      <c r="CZ38" s="83"/>
      <c r="DA38" s="83"/>
      <c r="DB38" s="83"/>
      <c r="DC38" s="83"/>
      <c r="DD38" s="83"/>
      <c r="DE38" s="83"/>
      <c r="DF38" s="83"/>
      <c r="DG38" s="83"/>
      <c r="DH38" s="83"/>
      <c r="DI38" s="83"/>
      <c r="DJ38" s="83"/>
      <c r="DK38" s="83"/>
      <c r="DL38" s="83"/>
      <c r="DM38" s="83"/>
      <c r="DN38" s="83"/>
      <c r="DO38" s="83"/>
      <c r="DP38" s="83"/>
      <c r="DQ38" s="83"/>
      <c r="DR38" s="83"/>
      <c r="DS38" s="83"/>
      <c r="DT38" s="83"/>
      <c r="DU38" s="83"/>
      <c r="DV38" s="83"/>
      <c r="DW38" s="83"/>
      <c r="DX38" s="83"/>
      <c r="DY38" s="83"/>
      <c r="DZ38" s="83"/>
      <c r="EA38" s="83"/>
      <c r="EB38" s="83"/>
      <c r="EC38" s="83"/>
      <c r="ED38" s="83"/>
      <c r="EE38" s="83"/>
      <c r="EF38" s="83"/>
      <c r="EG38" s="83"/>
      <c r="EH38" s="83"/>
      <c r="EI38" s="83"/>
      <c r="EJ38" s="83"/>
      <c r="EK38" s="83"/>
      <c r="EL38" s="83"/>
      <c r="EM38" s="83"/>
      <c r="EN38" s="83"/>
      <c r="EO38" s="83"/>
      <c r="EP38" s="83"/>
      <c r="EQ38" s="83"/>
      <c r="ER38" s="83"/>
      <c r="ES38" s="83"/>
      <c r="ET38" s="83"/>
      <c r="EU38" s="83"/>
      <c r="EV38" s="83"/>
      <c r="EW38" s="83"/>
      <c r="EX38" s="83"/>
      <c r="EY38" s="83"/>
      <c r="EZ38" s="83"/>
      <c r="FA38" s="83"/>
      <c r="FB38" s="83"/>
      <c r="FC38" s="83"/>
      <c r="FD38" s="83"/>
      <c r="FE38" s="83"/>
      <c r="FF38" s="83"/>
      <c r="FG38" s="83"/>
      <c r="FH38" s="83"/>
      <c r="FI38" s="83"/>
      <c r="FJ38" s="83"/>
      <c r="FK38" s="83"/>
      <c r="FL38" s="83"/>
      <c r="FM38" s="83"/>
      <c r="FN38" s="83"/>
      <c r="FO38" s="83"/>
      <c r="FP38" s="83"/>
      <c r="FQ38" s="83"/>
      <c r="FR38" s="83"/>
      <c r="FS38" s="83"/>
      <c r="FT38" s="83"/>
      <c r="FU38" s="83"/>
      <c r="FV38" s="83"/>
      <c r="FW38" s="83"/>
      <c r="FX38" s="83"/>
      <c r="FY38" s="83"/>
      <c r="FZ38" s="83"/>
      <c r="GA38" s="83"/>
      <c r="GB38" s="83"/>
      <c r="GC38" s="83"/>
      <c r="GD38" s="83"/>
      <c r="GE38" s="83"/>
      <c r="GF38" s="83"/>
      <c r="GG38" s="83"/>
    </row>
    <row r="39" spans="1:189" x14ac:dyDescent="0.2">
      <c r="A39" s="42">
        <v>16</v>
      </c>
      <c r="B39" s="93" t="s">
        <v>192</v>
      </c>
      <c r="C39" s="51" t="s">
        <v>38</v>
      </c>
      <c r="D39" s="98">
        <f t="shared" ref="D39:J39" si="21">IF(D41=0,0,D8/D41)</f>
        <v>0</v>
      </c>
      <c r="E39" s="98">
        <f t="shared" si="21"/>
        <v>0</v>
      </c>
      <c r="F39" s="98">
        <f t="shared" si="21"/>
        <v>0</v>
      </c>
      <c r="G39" s="98" t="s">
        <v>287</v>
      </c>
      <c r="H39" s="98">
        <f t="shared" si="21"/>
        <v>0</v>
      </c>
      <c r="I39" s="98">
        <f t="shared" si="21"/>
        <v>0</v>
      </c>
      <c r="J39" s="64">
        <f t="shared" si="21"/>
        <v>61.526845749841101</v>
      </c>
      <c r="K39" s="98">
        <f t="shared" ref="K39:Q39" si="22">IF(K41=0,0,K8/K41)</f>
        <v>0</v>
      </c>
      <c r="L39" s="98">
        <f t="shared" si="22"/>
        <v>0</v>
      </c>
      <c r="M39" s="98">
        <f t="shared" si="22"/>
        <v>0</v>
      </c>
      <c r="N39" s="98" t="s">
        <v>287</v>
      </c>
      <c r="O39" s="98">
        <f t="shared" si="22"/>
        <v>0</v>
      </c>
      <c r="P39" s="98">
        <f t="shared" si="22"/>
        <v>0</v>
      </c>
      <c r="Q39" s="64">
        <f t="shared" si="22"/>
        <v>80</v>
      </c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</row>
    <row r="40" spans="1:189" x14ac:dyDescent="0.2">
      <c r="A40" s="42">
        <v>17</v>
      </c>
      <c r="B40" s="93" t="s">
        <v>193</v>
      </c>
      <c r="C40" s="51" t="s">
        <v>13</v>
      </c>
      <c r="D40" s="105">
        <f t="shared" ref="D40:J40" si="23">IF(D36=0,0,D39/D36)</f>
        <v>0</v>
      </c>
      <c r="E40" s="105">
        <f t="shared" si="23"/>
        <v>0</v>
      </c>
      <c r="F40" s="105">
        <f t="shared" si="23"/>
        <v>0</v>
      </c>
      <c r="G40" s="105" t="s">
        <v>287</v>
      </c>
      <c r="H40" s="105">
        <f t="shared" si="23"/>
        <v>0</v>
      </c>
      <c r="I40" s="105">
        <f t="shared" si="23"/>
        <v>0</v>
      </c>
      <c r="J40" s="86">
        <f t="shared" si="23"/>
        <v>0.55933496136219185</v>
      </c>
      <c r="K40" s="105">
        <f t="shared" ref="K40:Q40" si="24">IF(K36=0,0,K39/K36)</f>
        <v>0</v>
      </c>
      <c r="L40" s="105">
        <f t="shared" si="24"/>
        <v>0</v>
      </c>
      <c r="M40" s="105">
        <f t="shared" si="24"/>
        <v>0</v>
      </c>
      <c r="N40" s="105" t="s">
        <v>287</v>
      </c>
      <c r="O40" s="105">
        <f t="shared" si="24"/>
        <v>0</v>
      </c>
      <c r="P40" s="105">
        <f t="shared" si="24"/>
        <v>0</v>
      </c>
      <c r="Q40" s="86" t="s">
        <v>287</v>
      </c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BO40" s="84"/>
      <c r="BP40" s="84"/>
      <c r="BQ40" s="84"/>
      <c r="BR40" s="84"/>
      <c r="BS40" s="84"/>
      <c r="BT40" s="84"/>
      <c r="BU40" s="84"/>
      <c r="BV40" s="84"/>
      <c r="BW40" s="84"/>
      <c r="BX40" s="84"/>
      <c r="BY40" s="84"/>
      <c r="BZ40" s="84"/>
      <c r="CA40" s="84"/>
      <c r="CB40" s="84"/>
      <c r="CC40" s="84"/>
      <c r="CD40" s="84"/>
      <c r="CE40" s="84"/>
      <c r="CF40" s="84"/>
      <c r="CG40" s="84"/>
      <c r="CH40" s="84"/>
      <c r="CI40" s="84"/>
      <c r="CJ40" s="84"/>
      <c r="CK40" s="84"/>
      <c r="CL40" s="84"/>
      <c r="CM40" s="84"/>
      <c r="CN40" s="84"/>
      <c r="CO40" s="84"/>
      <c r="CP40" s="84"/>
      <c r="CQ40" s="84"/>
      <c r="CR40" s="84"/>
      <c r="CS40" s="84"/>
      <c r="CT40" s="84"/>
      <c r="CU40" s="84"/>
      <c r="CV40" s="84"/>
      <c r="CW40" s="84"/>
      <c r="CX40" s="84"/>
      <c r="CY40" s="84"/>
      <c r="CZ40" s="84"/>
      <c r="DA40" s="84"/>
      <c r="DB40" s="84"/>
      <c r="DC40" s="84"/>
      <c r="DD40" s="84"/>
      <c r="DE40" s="84"/>
      <c r="DF40" s="84"/>
      <c r="DG40" s="84"/>
      <c r="DH40" s="84"/>
      <c r="DI40" s="84"/>
      <c r="DJ40" s="84"/>
      <c r="DK40" s="84"/>
      <c r="DL40" s="84"/>
      <c r="DM40" s="84"/>
      <c r="DN40" s="84"/>
      <c r="DO40" s="84"/>
      <c r="DP40" s="84"/>
      <c r="DQ40" s="84"/>
      <c r="DR40" s="84"/>
      <c r="DS40" s="84"/>
      <c r="DT40" s="84"/>
      <c r="DU40" s="84"/>
      <c r="DV40" s="84"/>
      <c r="DW40" s="84"/>
      <c r="DX40" s="84"/>
      <c r="DY40" s="84"/>
      <c r="DZ40" s="84"/>
      <c r="EA40" s="84"/>
      <c r="EB40" s="84"/>
      <c r="EC40" s="84"/>
      <c r="ED40" s="84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4"/>
      <c r="ES40" s="84"/>
      <c r="ET40" s="84"/>
      <c r="EU40" s="84"/>
      <c r="EV40" s="84"/>
      <c r="EW40" s="84"/>
      <c r="EX40" s="84"/>
      <c r="EY40" s="84"/>
      <c r="EZ40" s="84"/>
      <c r="FA40" s="84"/>
      <c r="FB40" s="84"/>
      <c r="FC40" s="84"/>
      <c r="FD40" s="84"/>
      <c r="FE40" s="84"/>
      <c r="FF40" s="84"/>
      <c r="FG40" s="84"/>
      <c r="FH40" s="84"/>
      <c r="FI40" s="84"/>
      <c r="FJ40" s="84"/>
      <c r="FK40" s="84"/>
      <c r="FL40" s="84"/>
      <c r="FM40" s="84"/>
      <c r="FN40" s="84"/>
      <c r="FO40" s="84"/>
      <c r="FP40" s="84"/>
      <c r="FQ40" s="84"/>
      <c r="FR40" s="84"/>
      <c r="FS40" s="84"/>
      <c r="FT40" s="84"/>
      <c r="FU40" s="84"/>
      <c r="FV40" s="84"/>
      <c r="FW40" s="84"/>
      <c r="FX40" s="84"/>
      <c r="FY40" s="84"/>
      <c r="FZ40" s="84"/>
      <c r="GA40" s="84"/>
      <c r="GB40" s="84"/>
      <c r="GC40" s="84"/>
      <c r="GD40" s="84"/>
      <c r="GE40" s="84"/>
      <c r="GF40" s="84"/>
      <c r="GG40" s="84"/>
    </row>
    <row r="41" spans="1:189" x14ac:dyDescent="0.2">
      <c r="A41" s="42">
        <v>18</v>
      </c>
      <c r="B41" s="93" t="s">
        <v>194</v>
      </c>
      <c r="C41" s="51" t="s">
        <v>39</v>
      </c>
      <c r="D41" s="85"/>
      <c r="E41" s="85"/>
      <c r="F41" s="85"/>
      <c r="G41" s="85">
        <v>298.93</v>
      </c>
      <c r="H41" s="85"/>
      <c r="I41" s="85"/>
      <c r="J41" s="59">
        <f>SUM(D41:I41)</f>
        <v>298.93</v>
      </c>
      <c r="K41" s="85"/>
      <c r="L41" s="85"/>
      <c r="M41" s="85"/>
      <c r="N41" s="85">
        <v>3600</v>
      </c>
      <c r="O41" s="85"/>
      <c r="P41" s="85"/>
      <c r="Q41" s="59">
        <f>SUM(K41:P41)</f>
        <v>3600</v>
      </c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</row>
    <row r="42" spans="1:189" x14ac:dyDescent="0.2">
      <c r="A42" s="42">
        <v>19</v>
      </c>
      <c r="B42" s="93" t="s">
        <v>195</v>
      </c>
      <c r="C42" s="51" t="s">
        <v>39</v>
      </c>
      <c r="D42" s="63"/>
      <c r="E42" s="63"/>
      <c r="F42" s="63"/>
      <c r="G42" s="85">
        <v>8326.82</v>
      </c>
      <c r="H42" s="63"/>
      <c r="I42" s="63"/>
      <c r="J42" s="59">
        <f>SUM(D42:I42)</f>
        <v>8326.82</v>
      </c>
      <c r="K42" s="63"/>
      <c r="L42" s="63"/>
      <c r="M42" s="63"/>
      <c r="N42" s="85">
        <v>5160</v>
      </c>
      <c r="O42" s="63"/>
      <c r="P42" s="63"/>
      <c r="Q42" s="59">
        <f>SUM(K42:P42)</f>
        <v>5160</v>
      </c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</row>
    <row r="43" spans="1:189" x14ac:dyDescent="0.2">
      <c r="A43" s="42">
        <v>20</v>
      </c>
      <c r="B43" s="93" t="s">
        <v>196</v>
      </c>
      <c r="C43" s="51" t="s">
        <v>13</v>
      </c>
      <c r="D43" s="105">
        <f t="shared" ref="D43:J43" si="25">D41/8760</f>
        <v>0</v>
      </c>
      <c r="E43" s="105">
        <f t="shared" si="25"/>
        <v>0</v>
      </c>
      <c r="F43" s="105">
        <f t="shared" si="25"/>
        <v>0</v>
      </c>
      <c r="G43" s="105" t="s">
        <v>287</v>
      </c>
      <c r="H43" s="105">
        <f t="shared" si="25"/>
        <v>0</v>
      </c>
      <c r="I43" s="105">
        <f t="shared" si="25"/>
        <v>0</v>
      </c>
      <c r="J43" s="86" t="s">
        <v>287</v>
      </c>
      <c r="K43" s="105">
        <f t="shared" ref="K43:Q43" si="26">K41/8760</f>
        <v>0</v>
      </c>
      <c r="L43" s="105">
        <f t="shared" si="26"/>
        <v>0</v>
      </c>
      <c r="M43" s="105">
        <f t="shared" si="26"/>
        <v>0</v>
      </c>
      <c r="N43" s="105">
        <f>N41/8760</f>
        <v>0.41095890410958902</v>
      </c>
      <c r="O43" s="105">
        <f t="shared" si="26"/>
        <v>0</v>
      </c>
      <c r="P43" s="105">
        <f t="shared" si="26"/>
        <v>0</v>
      </c>
      <c r="Q43" s="86">
        <f t="shared" si="26"/>
        <v>0.41095890410958902</v>
      </c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84"/>
      <c r="CL43" s="84"/>
      <c r="CM43" s="84"/>
      <c r="CN43" s="84"/>
      <c r="CO43" s="84"/>
      <c r="CP43" s="84"/>
      <c r="CQ43" s="84"/>
      <c r="CR43" s="84"/>
      <c r="CS43" s="84"/>
      <c r="CT43" s="84"/>
      <c r="CU43" s="84"/>
      <c r="CV43" s="84"/>
      <c r="CW43" s="84"/>
      <c r="CX43" s="84"/>
      <c r="CY43" s="84"/>
      <c r="CZ43" s="84"/>
      <c r="DA43" s="84"/>
      <c r="DB43" s="84"/>
      <c r="DC43" s="84"/>
      <c r="DD43" s="84"/>
      <c r="DE43" s="84"/>
      <c r="DF43" s="84"/>
      <c r="DG43" s="84"/>
      <c r="DH43" s="84"/>
      <c r="DI43" s="84"/>
      <c r="DJ43" s="84"/>
      <c r="DK43" s="84"/>
      <c r="DL43" s="84"/>
      <c r="DM43" s="84"/>
      <c r="DN43" s="84"/>
      <c r="DO43" s="84"/>
      <c r="DP43" s="84"/>
      <c r="DQ43" s="84"/>
      <c r="DR43" s="84"/>
      <c r="DS43" s="84"/>
      <c r="DT43" s="84"/>
      <c r="DU43" s="84"/>
      <c r="DV43" s="84"/>
      <c r="DW43" s="84"/>
      <c r="DX43" s="84"/>
      <c r="DY43" s="84"/>
      <c r="DZ43" s="84"/>
      <c r="EA43" s="84"/>
      <c r="EB43" s="84"/>
      <c r="EC43" s="84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4"/>
      <c r="FG43" s="84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4"/>
      <c r="FV43" s="84"/>
      <c r="FW43" s="84"/>
      <c r="FX43" s="84"/>
      <c r="FY43" s="84"/>
      <c r="FZ43" s="84"/>
      <c r="GA43" s="84"/>
      <c r="GB43" s="84"/>
      <c r="GC43" s="84"/>
      <c r="GD43" s="84"/>
      <c r="GE43" s="84"/>
      <c r="GF43" s="84"/>
      <c r="GG43" s="84"/>
    </row>
    <row r="44" spans="1:189" x14ac:dyDescent="0.2">
      <c r="A44" s="42">
        <v>21</v>
      </c>
      <c r="B44" s="43" t="s">
        <v>198</v>
      </c>
      <c r="C44" s="51" t="s">
        <v>11</v>
      </c>
      <c r="D44" s="106">
        <f t="shared" ref="D44:J44" si="27">D45+D46</f>
        <v>0</v>
      </c>
      <c r="E44" s="106">
        <f t="shared" si="27"/>
        <v>0</v>
      </c>
      <c r="F44" s="106">
        <f t="shared" si="27"/>
        <v>0</v>
      </c>
      <c r="G44" s="106">
        <f>G45+G46</f>
        <v>15500.912</v>
      </c>
      <c r="H44" s="106">
        <f t="shared" si="27"/>
        <v>0</v>
      </c>
      <c r="I44" s="106">
        <f t="shared" si="27"/>
        <v>0</v>
      </c>
      <c r="J44" s="67">
        <f t="shared" si="27"/>
        <v>15500.912</v>
      </c>
      <c r="K44" s="106">
        <f t="shared" ref="K44:P44" si="28">K45+K46</f>
        <v>0</v>
      </c>
      <c r="L44" s="106">
        <f t="shared" si="28"/>
        <v>0</v>
      </c>
      <c r="M44" s="106">
        <f t="shared" si="28"/>
        <v>0</v>
      </c>
      <c r="N44" s="106">
        <f>N45+N46</f>
        <v>242725.6011509214</v>
      </c>
      <c r="O44" s="106">
        <f t="shared" si="28"/>
        <v>0</v>
      </c>
      <c r="P44" s="106">
        <f t="shared" si="28"/>
        <v>0</v>
      </c>
      <c r="Q44" s="67">
        <f>Q45+Q46</f>
        <v>242725.6011509214</v>
      </c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65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65"/>
      <c r="FU44" s="65"/>
      <c r="FV44" s="65"/>
      <c r="FW44" s="65"/>
      <c r="FX44" s="65"/>
      <c r="FY44" s="65"/>
      <c r="FZ44" s="65"/>
      <c r="GA44" s="65"/>
      <c r="GB44" s="65"/>
      <c r="GC44" s="65"/>
      <c r="GD44" s="65"/>
      <c r="GE44" s="65"/>
      <c r="GF44" s="65"/>
      <c r="GG44" s="65"/>
    </row>
    <row r="45" spans="1:189" x14ac:dyDescent="0.2">
      <c r="A45" s="42">
        <v>22</v>
      </c>
      <c r="B45" s="43" t="s">
        <v>199</v>
      </c>
      <c r="C45" s="51" t="s">
        <v>11</v>
      </c>
      <c r="D45" s="87"/>
      <c r="E45" s="87"/>
      <c r="F45" s="87"/>
      <c r="G45" s="234">
        <v>0</v>
      </c>
      <c r="H45" s="87"/>
      <c r="I45" s="87"/>
      <c r="J45" s="59">
        <f>SUM(D45:I45)</f>
        <v>0</v>
      </c>
      <c r="K45" s="87"/>
      <c r="L45" s="87"/>
      <c r="M45" s="87"/>
      <c r="N45" s="234">
        <v>121362.8005754607</v>
      </c>
      <c r="O45" s="87"/>
      <c r="P45" s="87"/>
      <c r="Q45" s="59">
        <f>SUM(K45:P45)</f>
        <v>121362.8005754607</v>
      </c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</row>
    <row r="46" spans="1:189" x14ac:dyDescent="0.2">
      <c r="A46" s="42">
        <v>23</v>
      </c>
      <c r="B46" s="43" t="s">
        <v>200</v>
      </c>
      <c r="C46" s="51" t="s">
        <v>11</v>
      </c>
      <c r="D46" s="51"/>
      <c r="E46" s="51"/>
      <c r="F46" s="51"/>
      <c r="G46" s="234">
        <v>15500.912</v>
      </c>
      <c r="H46" s="51"/>
      <c r="I46" s="51"/>
      <c r="J46" s="59">
        <f>SUM(D46:I46)</f>
        <v>15500.912</v>
      </c>
      <c r="K46" s="51"/>
      <c r="L46" s="51"/>
      <c r="M46" s="51"/>
      <c r="N46" s="234">
        <v>121362.8005754607</v>
      </c>
      <c r="O46" s="51"/>
      <c r="P46" s="51"/>
      <c r="Q46" s="59">
        <f>SUM(K46:P46)</f>
        <v>121362.8005754607</v>
      </c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</row>
    <row r="47" spans="1:189" x14ac:dyDescent="0.2">
      <c r="A47" s="42">
        <v>24</v>
      </c>
      <c r="B47" s="43" t="s">
        <v>201</v>
      </c>
      <c r="C47" s="51" t="s">
        <v>11</v>
      </c>
      <c r="D47" s="51"/>
      <c r="E47" s="51"/>
      <c r="F47" s="51"/>
      <c r="G47" s="232">
        <v>0</v>
      </c>
      <c r="H47" s="51"/>
      <c r="I47" s="51"/>
      <c r="J47" s="59">
        <f>SUM(D47:I47)</f>
        <v>0</v>
      </c>
      <c r="K47" s="51"/>
      <c r="L47" s="51"/>
      <c r="M47" s="51"/>
      <c r="N47" s="234">
        <v>121362.8005754607</v>
      </c>
      <c r="O47" s="51"/>
      <c r="P47" s="51"/>
      <c r="Q47" s="59">
        <f>SUM(K47:P47)</f>
        <v>121362.8005754607</v>
      </c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</row>
    <row r="48" spans="1:189" ht="12.75" thickBot="1" x14ac:dyDescent="0.25">
      <c r="A48" s="52">
        <v>25</v>
      </c>
      <c r="B48" s="92" t="s">
        <v>202</v>
      </c>
      <c r="C48" s="53" t="s">
        <v>11</v>
      </c>
      <c r="D48" s="53"/>
      <c r="E48" s="53"/>
      <c r="F48" s="53"/>
      <c r="G48" s="233">
        <v>15500.912</v>
      </c>
      <c r="H48" s="53"/>
      <c r="I48" s="53"/>
      <c r="J48" s="88">
        <f>SUM(D48:I48)</f>
        <v>15500.912</v>
      </c>
      <c r="K48" s="53"/>
      <c r="L48" s="53"/>
      <c r="M48" s="53"/>
      <c r="N48" s="233">
        <v>121362.8005754607</v>
      </c>
      <c r="O48" s="53"/>
      <c r="P48" s="53"/>
      <c r="Q48" s="88">
        <f>SUM(K48:P48)</f>
        <v>121362.8005754607</v>
      </c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</row>
    <row r="49" spans="1:189" ht="12.75" thickTop="1" x14ac:dyDescent="0.2">
      <c r="A49" s="89"/>
      <c r="B49" s="90"/>
      <c r="C49" s="89"/>
      <c r="D49" s="60"/>
      <c r="E49" s="60"/>
      <c r="F49" s="60"/>
      <c r="G49" s="60"/>
      <c r="H49" s="60"/>
      <c r="I49" s="60"/>
      <c r="J49" s="68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0"/>
      <c r="FH49" s="60"/>
      <c r="FI49" s="60"/>
      <c r="FJ49" s="60"/>
      <c r="FK49" s="60"/>
      <c r="FL49" s="60"/>
      <c r="FM49" s="60"/>
      <c r="FN49" s="60"/>
      <c r="FO49" s="60"/>
      <c r="FP49" s="60"/>
      <c r="FQ49" s="60"/>
      <c r="FR49" s="60"/>
      <c r="FS49" s="60"/>
      <c r="FT49" s="60"/>
      <c r="FU49" s="60"/>
      <c r="FV49" s="60"/>
      <c r="FW49" s="60"/>
      <c r="FX49" s="60"/>
      <c r="FY49" s="60"/>
      <c r="FZ49" s="60"/>
      <c r="GA49" s="60"/>
      <c r="GB49" s="60"/>
      <c r="GC49" s="60"/>
      <c r="GD49" s="60"/>
      <c r="GE49" s="60"/>
      <c r="GF49" s="60"/>
      <c r="GG49" s="60"/>
    </row>
    <row r="50" spans="1:189" ht="12.75" x14ac:dyDescent="0.2">
      <c r="A50" s="89"/>
      <c r="B50" s="219" t="s">
        <v>276</v>
      </c>
      <c r="C50" s="89"/>
      <c r="D50" s="60"/>
      <c r="E50" s="60"/>
      <c r="F50" s="60"/>
      <c r="G50" s="60"/>
      <c r="H50" s="60"/>
      <c r="I50" s="223" t="s">
        <v>209</v>
      </c>
      <c r="J50" s="2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0"/>
      <c r="FH50" s="60"/>
      <c r="FI50" s="60"/>
      <c r="FJ50" s="60"/>
      <c r="FK50" s="60"/>
      <c r="FL50" s="60"/>
      <c r="FM50" s="60"/>
      <c r="FN50" s="60"/>
      <c r="FO50" s="60"/>
      <c r="FP50" s="60"/>
      <c r="FQ50" s="60"/>
      <c r="FR50" s="60"/>
      <c r="FS50" s="60"/>
      <c r="FT50" s="60"/>
      <c r="FU50" s="60"/>
      <c r="FV50" s="60"/>
      <c r="FW50" s="60"/>
      <c r="FX50" s="60"/>
      <c r="FY50" s="60"/>
      <c r="FZ50" s="60"/>
      <c r="GA50" s="60"/>
      <c r="GB50" s="60"/>
      <c r="GC50" s="60"/>
      <c r="GD50" s="60"/>
      <c r="GE50" s="60"/>
      <c r="GF50" s="60"/>
      <c r="GG50" s="60"/>
    </row>
    <row r="51" spans="1:189" ht="12.75" x14ac:dyDescent="0.2">
      <c r="B51" s="220" t="s">
        <v>288</v>
      </c>
      <c r="H51" s="244" t="s">
        <v>277</v>
      </c>
      <c r="I51" s="244"/>
      <c r="J51" s="244"/>
      <c r="K51" s="244"/>
      <c r="L51" s="244"/>
    </row>
    <row r="52" spans="1:189" s="3" customFormat="1" ht="12.75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</row>
    <row r="54" spans="1:189" x14ac:dyDescent="0.2">
      <c r="B54" s="91"/>
    </row>
  </sheetData>
  <mergeCells count="9">
    <mergeCell ref="H51:L51"/>
    <mergeCell ref="A1:N1"/>
    <mergeCell ref="A2:N2"/>
    <mergeCell ref="A3:N3"/>
    <mergeCell ref="D5:J5"/>
    <mergeCell ref="A5:A6"/>
    <mergeCell ref="B5:B6"/>
    <mergeCell ref="C5:C6"/>
    <mergeCell ref="K5:Q5"/>
  </mergeCells>
  <phoneticPr fontId="0" type="noConversion"/>
  <pageMargins left="0.25" right="0.2" top="0.51" bottom="0.28000000000000003" header="0.5" footer="0.28000000000000003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82"/>
  <sheetViews>
    <sheetView topLeftCell="A34" workbookViewId="0">
      <selection activeCell="B73" sqref="B73"/>
    </sheetView>
  </sheetViews>
  <sheetFormatPr defaultColWidth="0" defaultRowHeight="12" zeroHeight="1" x14ac:dyDescent="0.2"/>
  <cols>
    <col min="1" max="1" width="5.5703125" style="127" customWidth="1"/>
    <col min="2" max="2" width="38.28515625" style="127" customWidth="1"/>
    <col min="3" max="3" width="9.7109375" style="127" bestFit="1" customWidth="1"/>
    <col min="4" max="4" width="11.42578125" style="128" customWidth="1"/>
    <col min="5" max="5" width="12.7109375" style="128" customWidth="1"/>
    <col min="6" max="6" width="11.5703125" style="127" customWidth="1"/>
    <col min="7" max="16384" width="0" style="127" hidden="1"/>
  </cols>
  <sheetData>
    <row r="1" spans="1:6" x14ac:dyDescent="0.2">
      <c r="A1" s="268" t="s">
        <v>40</v>
      </c>
      <c r="B1" s="268"/>
      <c r="C1" s="268"/>
      <c r="D1" s="269"/>
      <c r="E1" s="269"/>
    </row>
    <row r="2" spans="1:6" ht="12.75" customHeight="1" x14ac:dyDescent="0.2"/>
    <row r="3" spans="1:6" ht="12.75" customHeight="1" x14ac:dyDescent="0.2">
      <c r="A3" s="270" t="s">
        <v>41</v>
      </c>
      <c r="B3" s="270"/>
      <c r="C3" s="270"/>
      <c r="D3" s="270"/>
      <c r="E3" s="270"/>
    </row>
    <row r="4" spans="1:6" ht="12.75" customHeight="1" x14ac:dyDescent="0.2">
      <c r="A4" s="270" t="str">
        <f>ТП!A3</f>
        <v>НА "Топлофикация Русе" АД, кондензационен блок №4</v>
      </c>
      <c r="B4" s="270"/>
      <c r="C4" s="270"/>
      <c r="D4" s="270"/>
      <c r="E4" s="270"/>
    </row>
    <row r="5" spans="1:6" ht="12.75" customHeight="1" x14ac:dyDescent="0.2">
      <c r="A5" s="129"/>
      <c r="B5" s="129"/>
      <c r="C5" s="129"/>
      <c r="D5" s="129"/>
      <c r="E5" s="129"/>
    </row>
    <row r="6" spans="1:6" ht="12.75" customHeight="1" thickBot="1" x14ac:dyDescent="0.25">
      <c r="A6" s="129"/>
      <c r="B6" s="129"/>
      <c r="C6" s="129"/>
    </row>
    <row r="7" spans="1:6" ht="12.75" customHeight="1" thickTop="1" x14ac:dyDescent="0.2">
      <c r="A7" s="271" t="s">
        <v>2</v>
      </c>
      <c r="B7" s="274" t="s">
        <v>167</v>
      </c>
      <c r="C7" s="274" t="s">
        <v>4</v>
      </c>
      <c r="D7" s="277" t="s">
        <v>283</v>
      </c>
      <c r="E7" s="279" t="s">
        <v>284</v>
      </c>
      <c r="F7" s="130"/>
    </row>
    <row r="8" spans="1:6" ht="12.75" customHeight="1" x14ac:dyDescent="0.2">
      <c r="A8" s="272"/>
      <c r="B8" s="275"/>
      <c r="C8" s="275"/>
      <c r="D8" s="278"/>
      <c r="E8" s="280"/>
      <c r="F8" s="131"/>
    </row>
    <row r="9" spans="1:6" ht="25.5" customHeight="1" x14ac:dyDescent="0.2">
      <c r="A9" s="273"/>
      <c r="B9" s="276"/>
      <c r="C9" s="276"/>
      <c r="D9" s="278"/>
      <c r="E9" s="280"/>
      <c r="F9" s="131"/>
    </row>
    <row r="10" spans="1:6" ht="12.75" customHeight="1" x14ac:dyDescent="0.2">
      <c r="A10" s="132">
        <v>1</v>
      </c>
      <c r="B10" s="133">
        <v>2</v>
      </c>
      <c r="C10" s="133">
        <v>3</v>
      </c>
      <c r="D10" s="133">
        <v>4</v>
      </c>
      <c r="E10" s="134">
        <v>5</v>
      </c>
      <c r="F10" s="128"/>
    </row>
    <row r="11" spans="1:6" x14ac:dyDescent="0.2">
      <c r="A11" s="135" t="s">
        <v>42</v>
      </c>
      <c r="B11" s="136" t="s">
        <v>43</v>
      </c>
      <c r="C11" s="137" t="s">
        <v>44</v>
      </c>
      <c r="D11" s="138" t="s">
        <v>287</v>
      </c>
      <c r="E11" s="138" t="s">
        <v>287</v>
      </c>
      <c r="F11" s="140"/>
    </row>
    <row r="12" spans="1:6" ht="12.75" customHeight="1" x14ac:dyDescent="0.2">
      <c r="A12" s="141" t="s">
        <v>45</v>
      </c>
      <c r="B12" s="142" t="s">
        <v>46</v>
      </c>
      <c r="C12" s="137" t="s">
        <v>44</v>
      </c>
      <c r="D12" s="143" t="s">
        <v>287</v>
      </c>
      <c r="E12" s="143" t="s">
        <v>287</v>
      </c>
      <c r="F12" s="140"/>
    </row>
    <row r="13" spans="1:6" ht="31.5" customHeight="1" x14ac:dyDescent="0.2">
      <c r="A13" s="141" t="s">
        <v>47</v>
      </c>
      <c r="B13" s="142" t="s">
        <v>48</v>
      </c>
      <c r="C13" s="137" t="s">
        <v>44</v>
      </c>
      <c r="D13" s="138" t="s">
        <v>287</v>
      </c>
      <c r="E13" s="138" t="s">
        <v>287</v>
      </c>
      <c r="F13" s="140"/>
    </row>
    <row r="14" spans="1:6" ht="12.75" customHeight="1" x14ac:dyDescent="0.2">
      <c r="A14" s="144" t="s">
        <v>49</v>
      </c>
      <c r="B14" s="145" t="s">
        <v>50</v>
      </c>
      <c r="C14" s="146" t="s">
        <v>44</v>
      </c>
      <c r="D14" s="228" t="s">
        <v>287</v>
      </c>
      <c r="E14" s="228" t="s">
        <v>287</v>
      </c>
      <c r="F14" s="140"/>
    </row>
    <row r="15" spans="1:6" ht="12.75" customHeight="1" x14ac:dyDescent="0.2">
      <c r="A15" s="144" t="s">
        <v>51</v>
      </c>
      <c r="B15" s="145" t="s">
        <v>52</v>
      </c>
      <c r="C15" s="146" t="s">
        <v>44</v>
      </c>
      <c r="D15" s="147"/>
      <c r="E15" s="147"/>
      <c r="F15" s="140"/>
    </row>
    <row r="16" spans="1:6" ht="18" customHeight="1" x14ac:dyDescent="0.2">
      <c r="A16" s="141">
        <v>3</v>
      </c>
      <c r="B16" s="142" t="s">
        <v>205</v>
      </c>
      <c r="C16" s="137" t="s">
        <v>44</v>
      </c>
      <c r="D16" s="147" t="s">
        <v>287</v>
      </c>
      <c r="E16" s="147" t="s">
        <v>287</v>
      </c>
      <c r="F16" s="140"/>
    </row>
    <row r="17" spans="1:6" ht="12.75" customHeight="1" x14ac:dyDescent="0.2">
      <c r="A17" s="141" t="s">
        <v>53</v>
      </c>
      <c r="B17" s="142" t="s">
        <v>157</v>
      </c>
      <c r="C17" s="137" t="s">
        <v>44</v>
      </c>
      <c r="D17" s="148" t="s">
        <v>287</v>
      </c>
      <c r="E17" s="148" t="s">
        <v>287</v>
      </c>
      <c r="F17" s="140"/>
    </row>
    <row r="18" spans="1:6" ht="30" customHeight="1" x14ac:dyDescent="0.2">
      <c r="A18" s="141" t="s">
        <v>234</v>
      </c>
      <c r="B18" s="145" t="s">
        <v>237</v>
      </c>
      <c r="C18" s="146" t="s">
        <v>44</v>
      </c>
      <c r="D18" s="143" t="s">
        <v>287</v>
      </c>
      <c r="E18" s="143" t="s">
        <v>287</v>
      </c>
      <c r="F18" s="140"/>
    </row>
    <row r="19" spans="1:6" ht="31.5" customHeight="1" x14ac:dyDescent="0.2">
      <c r="A19" s="141" t="s">
        <v>235</v>
      </c>
      <c r="B19" s="145" t="s">
        <v>233</v>
      </c>
      <c r="C19" s="146" t="s">
        <v>44</v>
      </c>
      <c r="D19" s="143"/>
      <c r="E19" s="143"/>
      <c r="F19" s="140"/>
    </row>
    <row r="20" spans="1:6" ht="30" customHeight="1" x14ac:dyDescent="0.2">
      <c r="A20" s="141" t="s">
        <v>236</v>
      </c>
      <c r="B20" s="145" t="s">
        <v>238</v>
      </c>
      <c r="C20" s="146" t="s">
        <v>44</v>
      </c>
      <c r="D20" s="143" t="s">
        <v>287</v>
      </c>
      <c r="E20" s="143" t="s">
        <v>287</v>
      </c>
      <c r="F20" s="140"/>
    </row>
    <row r="21" spans="1:6" ht="24" x14ac:dyDescent="0.2">
      <c r="A21" s="141" t="s">
        <v>54</v>
      </c>
      <c r="B21" s="149" t="s">
        <v>55</v>
      </c>
      <c r="C21" s="137" t="s">
        <v>44</v>
      </c>
      <c r="D21" s="138" t="s">
        <v>287</v>
      </c>
      <c r="E21" s="138" t="s">
        <v>287</v>
      </c>
      <c r="F21" s="140"/>
    </row>
    <row r="22" spans="1:6" ht="12.75" customHeight="1" x14ac:dyDescent="0.2">
      <c r="A22" s="150" t="s">
        <v>56</v>
      </c>
      <c r="B22" s="145" t="s">
        <v>57</v>
      </c>
      <c r="C22" s="146" t="s">
        <v>44</v>
      </c>
      <c r="D22" s="147" t="s">
        <v>287</v>
      </c>
      <c r="E22" s="147" t="s">
        <v>287</v>
      </c>
      <c r="F22" s="140"/>
    </row>
    <row r="23" spans="1:6" ht="12.75" customHeight="1" x14ac:dyDescent="0.2">
      <c r="A23" s="150" t="s">
        <v>58</v>
      </c>
      <c r="B23" s="145" t="s">
        <v>59</v>
      </c>
      <c r="C23" s="146" t="s">
        <v>44</v>
      </c>
      <c r="D23" s="147" t="s">
        <v>287</v>
      </c>
      <c r="E23" s="147" t="s">
        <v>287</v>
      </c>
      <c r="F23" s="140"/>
    </row>
    <row r="24" spans="1:6" ht="12.75" customHeight="1" x14ac:dyDescent="0.2">
      <c r="A24" s="150" t="s">
        <v>60</v>
      </c>
      <c r="B24" s="145" t="s">
        <v>61</v>
      </c>
      <c r="C24" s="146" t="s">
        <v>44</v>
      </c>
      <c r="D24" s="147" t="s">
        <v>287</v>
      </c>
      <c r="E24" s="147" t="s">
        <v>287</v>
      </c>
      <c r="F24" s="140"/>
    </row>
    <row r="25" spans="1:6" ht="12.75" customHeight="1" x14ac:dyDescent="0.2">
      <c r="A25" s="150" t="s">
        <v>62</v>
      </c>
      <c r="B25" s="145" t="s">
        <v>63</v>
      </c>
      <c r="C25" s="146" t="s">
        <v>44</v>
      </c>
      <c r="D25" s="147" t="s">
        <v>287</v>
      </c>
      <c r="E25" s="147" t="s">
        <v>287</v>
      </c>
      <c r="F25" s="140"/>
    </row>
    <row r="26" spans="1:6" ht="12.75" customHeight="1" x14ac:dyDescent="0.2">
      <c r="A26" s="150" t="s">
        <v>64</v>
      </c>
      <c r="B26" s="145" t="s">
        <v>65</v>
      </c>
      <c r="C26" s="146" t="s">
        <v>44</v>
      </c>
      <c r="D26" s="147" t="s">
        <v>287</v>
      </c>
      <c r="E26" s="147" t="s">
        <v>287</v>
      </c>
      <c r="F26" s="140"/>
    </row>
    <row r="27" spans="1:6" ht="12.75" customHeight="1" x14ac:dyDescent="0.2">
      <c r="A27" s="150" t="s">
        <v>66</v>
      </c>
      <c r="B27" s="145" t="s">
        <v>67</v>
      </c>
      <c r="C27" s="146" t="s">
        <v>44</v>
      </c>
      <c r="D27" s="147" t="s">
        <v>287</v>
      </c>
      <c r="E27" s="147" t="s">
        <v>287</v>
      </c>
      <c r="F27" s="140"/>
    </row>
    <row r="28" spans="1:6" ht="12.75" customHeight="1" x14ac:dyDescent="0.2">
      <c r="A28" s="150" t="s">
        <v>68</v>
      </c>
      <c r="B28" s="145" t="s">
        <v>69</v>
      </c>
      <c r="C28" s="146" t="s">
        <v>44</v>
      </c>
      <c r="D28" s="147" t="s">
        <v>287</v>
      </c>
      <c r="E28" s="147" t="s">
        <v>287</v>
      </c>
      <c r="F28" s="140"/>
    </row>
    <row r="29" spans="1:6" ht="12.75" customHeight="1" x14ac:dyDescent="0.2">
      <c r="A29" s="150" t="s">
        <v>70</v>
      </c>
      <c r="B29" s="145" t="s">
        <v>71</v>
      </c>
      <c r="C29" s="146" t="s">
        <v>44</v>
      </c>
      <c r="D29" s="147" t="s">
        <v>287</v>
      </c>
      <c r="E29" s="147" t="s">
        <v>287</v>
      </c>
      <c r="F29" s="140"/>
    </row>
    <row r="30" spans="1:6" ht="12.75" customHeight="1" x14ac:dyDescent="0.2">
      <c r="A30" s="150" t="s">
        <v>72</v>
      </c>
      <c r="B30" s="145" t="s">
        <v>73</v>
      </c>
      <c r="C30" s="146" t="s">
        <v>44</v>
      </c>
      <c r="D30" s="147"/>
      <c r="E30" s="147"/>
      <c r="F30" s="140"/>
    </row>
    <row r="31" spans="1:6" ht="12.75" customHeight="1" x14ac:dyDescent="0.2">
      <c r="A31" s="150" t="s">
        <v>74</v>
      </c>
      <c r="B31" s="145" t="s">
        <v>75</v>
      </c>
      <c r="C31" s="146" t="s">
        <v>44</v>
      </c>
      <c r="D31" s="147"/>
      <c r="E31" s="147"/>
      <c r="F31" s="140"/>
    </row>
    <row r="32" spans="1:6" ht="12.75" customHeight="1" x14ac:dyDescent="0.2">
      <c r="A32" s="150" t="s">
        <v>76</v>
      </c>
      <c r="B32" s="145" t="s">
        <v>77</v>
      </c>
      <c r="C32" s="146" t="s">
        <v>44</v>
      </c>
      <c r="D32" s="147" t="s">
        <v>287</v>
      </c>
      <c r="E32" s="147" t="s">
        <v>287</v>
      </c>
      <c r="F32" s="140"/>
    </row>
    <row r="33" spans="1:6" ht="12.75" customHeight="1" x14ac:dyDescent="0.2">
      <c r="A33" s="150" t="s">
        <v>78</v>
      </c>
      <c r="B33" s="145" t="s">
        <v>79</v>
      </c>
      <c r="C33" s="146" t="s">
        <v>44</v>
      </c>
      <c r="D33" s="147"/>
      <c r="E33" s="147"/>
      <c r="F33" s="140"/>
    </row>
    <row r="34" spans="1:6" ht="12.75" customHeight="1" x14ac:dyDescent="0.2">
      <c r="A34" s="150" t="s">
        <v>80</v>
      </c>
      <c r="B34" s="145" t="s">
        <v>81</v>
      </c>
      <c r="C34" s="146" t="s">
        <v>44</v>
      </c>
      <c r="D34" s="147" t="s">
        <v>287</v>
      </c>
      <c r="E34" s="147" t="s">
        <v>287</v>
      </c>
      <c r="F34" s="140"/>
    </row>
    <row r="35" spans="1:6" ht="12.75" customHeight="1" x14ac:dyDescent="0.2">
      <c r="A35" s="150" t="s">
        <v>82</v>
      </c>
      <c r="B35" s="145" t="s">
        <v>83</v>
      </c>
      <c r="C35" s="146" t="s">
        <v>44</v>
      </c>
      <c r="D35" s="147"/>
      <c r="E35" s="147"/>
      <c r="F35" s="140"/>
    </row>
    <row r="36" spans="1:6" ht="12.75" customHeight="1" x14ac:dyDescent="0.2">
      <c r="A36" s="150" t="s">
        <v>84</v>
      </c>
      <c r="B36" s="145" t="s">
        <v>85</v>
      </c>
      <c r="C36" s="146" t="s">
        <v>44</v>
      </c>
      <c r="D36" s="147"/>
      <c r="E36" s="147"/>
      <c r="F36" s="140"/>
    </row>
    <row r="37" spans="1:6" ht="12.75" customHeight="1" x14ac:dyDescent="0.2">
      <c r="A37" s="150" t="s">
        <v>86</v>
      </c>
      <c r="B37" s="145" t="s">
        <v>87</v>
      </c>
      <c r="C37" s="146" t="s">
        <v>44</v>
      </c>
      <c r="D37" s="147"/>
      <c r="E37" s="147"/>
      <c r="F37" s="140"/>
    </row>
    <row r="38" spans="1:6" ht="28.5" customHeight="1" x14ac:dyDescent="0.2">
      <c r="A38" s="150" t="s">
        <v>88</v>
      </c>
      <c r="B38" s="145" t="s">
        <v>89</v>
      </c>
      <c r="C38" s="146" t="s">
        <v>44</v>
      </c>
      <c r="D38" s="147"/>
      <c r="E38" s="147"/>
      <c r="F38" s="140"/>
    </row>
    <row r="39" spans="1:6" ht="12.75" customHeight="1" x14ac:dyDescent="0.2">
      <c r="A39" s="150" t="s">
        <v>90</v>
      </c>
      <c r="B39" s="145" t="s">
        <v>91</v>
      </c>
      <c r="C39" s="146" t="s">
        <v>44</v>
      </c>
      <c r="D39" s="147" t="s">
        <v>287</v>
      </c>
      <c r="E39" s="147" t="s">
        <v>287</v>
      </c>
      <c r="F39" s="140"/>
    </row>
    <row r="40" spans="1:6" ht="12.75" customHeight="1" x14ac:dyDescent="0.2">
      <c r="A40" s="150" t="s">
        <v>92</v>
      </c>
      <c r="B40" s="145" t="s">
        <v>93</v>
      </c>
      <c r="C40" s="146" t="s">
        <v>44</v>
      </c>
      <c r="D40" s="147"/>
      <c r="E40" s="147"/>
      <c r="F40" s="140"/>
    </row>
    <row r="41" spans="1:6" ht="12.75" customHeight="1" x14ac:dyDescent="0.2">
      <c r="A41" s="150" t="s">
        <v>94</v>
      </c>
      <c r="B41" s="145" t="s">
        <v>95</v>
      </c>
      <c r="C41" s="146" t="s">
        <v>44</v>
      </c>
      <c r="D41" s="147"/>
      <c r="E41" s="147"/>
      <c r="F41" s="140"/>
    </row>
    <row r="42" spans="1:6" ht="27.75" hidden="1" customHeight="1" x14ac:dyDescent="0.2">
      <c r="A42" s="150" t="s">
        <v>96</v>
      </c>
      <c r="B42" s="145"/>
      <c r="C42" s="146" t="s">
        <v>44</v>
      </c>
      <c r="D42" s="147"/>
      <c r="E42" s="147"/>
      <c r="F42" s="140"/>
    </row>
    <row r="43" spans="1:6" ht="12.75" hidden="1" customHeight="1" x14ac:dyDescent="0.2">
      <c r="A43" s="150" t="s">
        <v>97</v>
      </c>
      <c r="B43" s="145"/>
      <c r="C43" s="146" t="s">
        <v>44</v>
      </c>
      <c r="D43" s="147"/>
      <c r="E43" s="147"/>
      <c r="F43" s="140"/>
    </row>
    <row r="44" spans="1:6" ht="14.25" hidden="1" customHeight="1" x14ac:dyDescent="0.2">
      <c r="A44" s="151" t="s">
        <v>98</v>
      </c>
      <c r="B44" s="145"/>
      <c r="C44" s="146" t="s">
        <v>44</v>
      </c>
      <c r="D44" s="147"/>
      <c r="E44" s="147"/>
      <c r="F44" s="140"/>
    </row>
    <row r="45" spans="1:6" ht="14.25" hidden="1" customHeight="1" x14ac:dyDescent="0.2">
      <c r="A45" s="151" t="s">
        <v>99</v>
      </c>
      <c r="B45" s="145"/>
      <c r="C45" s="146" t="s">
        <v>44</v>
      </c>
      <c r="D45" s="147"/>
      <c r="E45" s="147"/>
      <c r="F45" s="140"/>
    </row>
    <row r="46" spans="1:6" ht="14.25" hidden="1" customHeight="1" x14ac:dyDescent="0.2">
      <c r="A46" s="151" t="s">
        <v>151</v>
      </c>
      <c r="B46" s="145"/>
      <c r="C46" s="146" t="s">
        <v>44</v>
      </c>
      <c r="D46" s="147"/>
      <c r="E46" s="147"/>
      <c r="F46" s="140"/>
    </row>
    <row r="47" spans="1:6" ht="14.25" hidden="1" customHeight="1" x14ac:dyDescent="0.2">
      <c r="A47" s="151" t="s">
        <v>152</v>
      </c>
      <c r="B47" s="145"/>
      <c r="C47" s="146" t="s">
        <v>44</v>
      </c>
      <c r="D47" s="147"/>
      <c r="E47" s="147"/>
      <c r="F47" s="140"/>
    </row>
    <row r="48" spans="1:6" ht="14.25" hidden="1" customHeight="1" x14ac:dyDescent="0.2">
      <c r="A48" s="151" t="s">
        <v>153</v>
      </c>
      <c r="B48" s="145"/>
      <c r="C48" s="146" t="s">
        <v>44</v>
      </c>
      <c r="D48" s="147"/>
      <c r="E48" s="147"/>
      <c r="F48" s="140"/>
    </row>
    <row r="49" spans="1:6" ht="14.25" hidden="1" customHeight="1" x14ac:dyDescent="0.2">
      <c r="A49" s="151" t="s">
        <v>154</v>
      </c>
      <c r="B49" s="145"/>
      <c r="C49" s="146" t="s">
        <v>44</v>
      </c>
      <c r="D49" s="147"/>
      <c r="E49" s="147"/>
      <c r="F49" s="140"/>
    </row>
    <row r="50" spans="1:6" ht="14.25" hidden="1" customHeight="1" x14ac:dyDescent="0.2">
      <c r="A50" s="151" t="s">
        <v>155</v>
      </c>
      <c r="B50" s="145"/>
      <c r="C50" s="146" t="s">
        <v>44</v>
      </c>
      <c r="D50" s="147"/>
      <c r="E50" s="147"/>
      <c r="F50" s="140"/>
    </row>
    <row r="51" spans="1:6" ht="14.25" customHeight="1" x14ac:dyDescent="0.2">
      <c r="A51" s="151" t="s">
        <v>156</v>
      </c>
      <c r="B51" s="145"/>
      <c r="C51" s="146" t="s">
        <v>44</v>
      </c>
      <c r="D51" s="147"/>
      <c r="E51" s="147"/>
      <c r="F51" s="140"/>
    </row>
    <row r="52" spans="1:6" s="153" customFormat="1" ht="28.5" customHeight="1" x14ac:dyDescent="0.2">
      <c r="A52" s="152">
        <v>6</v>
      </c>
      <c r="B52" s="142" t="s">
        <v>166</v>
      </c>
      <c r="C52" s="137" t="s">
        <v>44</v>
      </c>
      <c r="D52" s="143"/>
      <c r="E52" s="143"/>
      <c r="F52" s="140"/>
    </row>
    <row r="53" spans="1:6" x14ac:dyDescent="0.2">
      <c r="A53" s="154" t="s">
        <v>100</v>
      </c>
      <c r="B53" s="155" t="s">
        <v>101</v>
      </c>
      <c r="C53" s="137" t="s">
        <v>44</v>
      </c>
      <c r="D53" s="138" t="s">
        <v>287</v>
      </c>
      <c r="E53" s="138" t="s">
        <v>287</v>
      </c>
      <c r="F53" s="140"/>
    </row>
    <row r="54" spans="1:6" x14ac:dyDescent="0.2">
      <c r="A54" s="156">
        <v>1</v>
      </c>
      <c r="B54" s="157" t="s">
        <v>239</v>
      </c>
      <c r="C54" s="137" t="s">
        <v>44</v>
      </c>
      <c r="D54" s="138" t="s">
        <v>287</v>
      </c>
      <c r="E54" s="138" t="s">
        <v>287</v>
      </c>
      <c r="F54" s="158"/>
    </row>
    <row r="55" spans="1:6" x14ac:dyDescent="0.2">
      <c r="A55" s="159"/>
      <c r="B55" s="93" t="s">
        <v>102</v>
      </c>
      <c r="C55" s="146" t="s">
        <v>44</v>
      </c>
      <c r="D55" s="160" t="s">
        <v>287</v>
      </c>
      <c r="E55" s="160" t="s">
        <v>287</v>
      </c>
      <c r="F55" s="140"/>
    </row>
    <row r="56" spans="1:6" x14ac:dyDescent="0.2">
      <c r="A56" s="159"/>
      <c r="B56" s="93" t="s">
        <v>178</v>
      </c>
      <c r="C56" s="146" t="s">
        <v>44</v>
      </c>
      <c r="D56" s="238" t="s">
        <v>287</v>
      </c>
      <c r="E56" s="238" t="s">
        <v>287</v>
      </c>
      <c r="F56" s="140"/>
    </row>
    <row r="57" spans="1:6" x14ac:dyDescent="0.2">
      <c r="A57" s="159"/>
      <c r="B57" s="93" t="s">
        <v>275</v>
      </c>
      <c r="C57" s="146" t="s">
        <v>44</v>
      </c>
      <c r="D57" s="209"/>
      <c r="E57" s="209"/>
      <c r="F57" s="161"/>
    </row>
    <row r="58" spans="1:6" x14ac:dyDescent="0.2">
      <c r="A58" s="159"/>
      <c r="B58" s="93" t="s">
        <v>103</v>
      </c>
      <c r="C58" s="146" t="s">
        <v>44</v>
      </c>
      <c r="D58" s="238" t="s">
        <v>287</v>
      </c>
      <c r="E58" s="238" t="s">
        <v>287</v>
      </c>
      <c r="F58" s="140"/>
    </row>
    <row r="59" spans="1:6" x14ac:dyDescent="0.2">
      <c r="A59" s="159"/>
      <c r="B59" s="93" t="s">
        <v>20</v>
      </c>
      <c r="C59" s="146" t="s">
        <v>44</v>
      </c>
      <c r="D59" s="238" t="s">
        <v>287</v>
      </c>
      <c r="E59" s="238" t="s">
        <v>287</v>
      </c>
      <c r="F59" s="140"/>
    </row>
    <row r="60" spans="1:6" x14ac:dyDescent="0.2">
      <c r="A60" s="159"/>
      <c r="B60" s="93" t="s">
        <v>179</v>
      </c>
      <c r="C60" s="146" t="s">
        <v>44</v>
      </c>
      <c r="D60" s="238" t="s">
        <v>287</v>
      </c>
      <c r="E60" s="238" t="s">
        <v>287</v>
      </c>
      <c r="F60" s="140"/>
    </row>
    <row r="61" spans="1:6" x14ac:dyDescent="0.2">
      <c r="A61" s="156">
        <v>2</v>
      </c>
      <c r="B61" s="157" t="s">
        <v>104</v>
      </c>
      <c r="C61" s="137" t="s">
        <v>44</v>
      </c>
      <c r="D61" s="237" t="s">
        <v>287</v>
      </c>
      <c r="E61" s="237" t="s">
        <v>287</v>
      </c>
      <c r="F61" s="140"/>
    </row>
    <row r="62" spans="1:6" x14ac:dyDescent="0.2">
      <c r="A62" s="156">
        <v>3</v>
      </c>
      <c r="B62" s="157" t="s">
        <v>105</v>
      </c>
      <c r="C62" s="137" t="s">
        <v>44</v>
      </c>
      <c r="D62" s="139" t="s">
        <v>287</v>
      </c>
      <c r="E62" s="139" t="s">
        <v>287</v>
      </c>
      <c r="F62" s="140"/>
    </row>
    <row r="63" spans="1:6" x14ac:dyDescent="0.2">
      <c r="A63" s="159"/>
      <c r="B63" s="162" t="s">
        <v>106</v>
      </c>
      <c r="C63" s="146" t="s">
        <v>44</v>
      </c>
      <c r="D63" s="239" t="s">
        <v>287</v>
      </c>
      <c r="E63" s="239" t="s">
        <v>287</v>
      </c>
      <c r="F63" s="140"/>
    </row>
    <row r="64" spans="1:6" x14ac:dyDescent="0.2">
      <c r="A64" s="159"/>
      <c r="B64" s="162" t="s">
        <v>107</v>
      </c>
      <c r="C64" s="146" t="s">
        <v>44</v>
      </c>
      <c r="D64" s="44"/>
      <c r="E64" s="44"/>
      <c r="F64" s="140"/>
    </row>
    <row r="65" spans="1:29" x14ac:dyDescent="0.2">
      <c r="A65" s="159"/>
      <c r="B65" s="162" t="s">
        <v>266</v>
      </c>
      <c r="C65" s="146" t="s">
        <v>44</v>
      </c>
      <c r="D65" s="235" t="s">
        <v>287</v>
      </c>
      <c r="E65" s="235" t="s">
        <v>287</v>
      </c>
      <c r="F65" s="140"/>
    </row>
    <row r="66" spans="1:29" x14ac:dyDescent="0.2">
      <c r="A66" s="159"/>
      <c r="B66" s="162" t="s">
        <v>267</v>
      </c>
      <c r="C66" s="146" t="s">
        <v>44</v>
      </c>
      <c r="D66" s="236" t="s">
        <v>287</v>
      </c>
      <c r="E66" s="236" t="s">
        <v>287</v>
      </c>
      <c r="F66" s="140"/>
    </row>
    <row r="67" spans="1:29" ht="57.75" customHeight="1" thickBot="1" x14ac:dyDescent="0.25">
      <c r="A67" s="163">
        <v>4</v>
      </c>
      <c r="B67" s="164" t="s">
        <v>108</v>
      </c>
      <c r="C67" s="165" t="s">
        <v>44</v>
      </c>
      <c r="D67" s="166"/>
      <c r="E67" s="166"/>
    </row>
    <row r="68" spans="1:29" ht="12.75" customHeight="1" thickTop="1" x14ac:dyDescent="0.2">
      <c r="A68" s="129"/>
      <c r="B68" s="167"/>
      <c r="C68" s="167"/>
    </row>
    <row r="69" spans="1:29" ht="12.75" customHeight="1" x14ac:dyDescent="0.2">
      <c r="E69" s="213"/>
    </row>
    <row r="70" spans="1:29" s="168" customFormat="1" ht="12.75" x14ac:dyDescent="0.2">
      <c r="A70" s="219" t="s">
        <v>272</v>
      </c>
      <c r="B70" s="219"/>
      <c r="C70" s="220"/>
      <c r="D70" s="223" t="s">
        <v>209</v>
      </c>
      <c r="E70" s="220"/>
      <c r="F70" s="220"/>
      <c r="G70" s="220"/>
      <c r="H70" s="220"/>
      <c r="I70"/>
      <c r="J70"/>
      <c r="K70" s="247"/>
      <c r="L70" s="247"/>
      <c r="M70" s="247"/>
      <c r="N70" s="247"/>
      <c r="O70" s="247"/>
      <c r="P70" s="247"/>
      <c r="Q70" s="247"/>
      <c r="R70" s="247"/>
      <c r="S70" s="247"/>
      <c r="T70" s="247"/>
      <c r="U70"/>
      <c r="V70"/>
      <c r="W70" s="248" t="s">
        <v>209</v>
      </c>
      <c r="X70" s="248"/>
      <c r="Y70" s="248"/>
      <c r="Z70" s="248"/>
      <c r="AA70" s="248"/>
      <c r="AB70" s="248"/>
      <c r="AC70" s="248"/>
    </row>
    <row r="71" spans="1:29" ht="12.75" customHeight="1" x14ac:dyDescent="0.2">
      <c r="A71" s="219"/>
      <c r="B71" s="219"/>
      <c r="C71" s="220"/>
      <c r="D71" s="220"/>
      <c r="E71" s="220"/>
      <c r="F71" s="220"/>
      <c r="G71" s="220"/>
      <c r="H71" s="220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2.75" customHeight="1" x14ac:dyDescent="0.2">
      <c r="A72" s="219"/>
      <c r="B72" s="220" t="s">
        <v>288</v>
      </c>
      <c r="C72" s="220"/>
      <c r="D72" s="220"/>
      <c r="E72" s="245" t="s">
        <v>277</v>
      </c>
      <c r="F72" s="245"/>
      <c r="G72" s="245"/>
      <c r="H72" s="245"/>
      <c r="I72"/>
      <c r="J72"/>
      <c r="K72"/>
      <c r="L72"/>
      <c r="M72"/>
      <c r="N72"/>
      <c r="O72"/>
      <c r="P72"/>
      <c r="Q72" s="244" t="s">
        <v>273</v>
      </c>
      <c r="R72" s="244"/>
      <c r="S72"/>
      <c r="T72"/>
      <c r="U72"/>
      <c r="V72"/>
      <c r="W72"/>
      <c r="X72" s="245" t="s">
        <v>274</v>
      </c>
      <c r="Y72" s="245"/>
      <c r="Z72" s="245"/>
      <c r="AA72" s="245"/>
      <c r="AB72"/>
      <c r="AC72"/>
    </row>
    <row r="73" spans="1:29" ht="12.75" customHeight="1" x14ac:dyDescent="0.2"/>
    <row r="74" spans="1:29" ht="12.75" customHeight="1" x14ac:dyDescent="0.2"/>
    <row r="75" spans="1:29" ht="12.75" customHeight="1" x14ac:dyDescent="0.2"/>
    <row r="76" spans="1:29" ht="12.75" customHeight="1" x14ac:dyDescent="0.2"/>
    <row r="77" spans="1:29" ht="12.75" customHeight="1" x14ac:dyDescent="0.2"/>
    <row r="78" spans="1:29" ht="12.75" customHeight="1" x14ac:dyDescent="0.2"/>
    <row r="79" spans="1:29" ht="12.75" customHeight="1" x14ac:dyDescent="0.2"/>
    <row r="80" spans="1:29" ht="12.75" customHeight="1" x14ac:dyDescent="0.2"/>
    <row r="81" ht="12.75" customHeight="1" x14ac:dyDescent="0.2"/>
    <row r="82" x14ac:dyDescent="0.2"/>
  </sheetData>
  <mergeCells count="14">
    <mergeCell ref="A1:E1"/>
    <mergeCell ref="A3:E3"/>
    <mergeCell ref="A4:E4"/>
    <mergeCell ref="A7:A9"/>
    <mergeCell ref="B7:B9"/>
    <mergeCell ref="C7:C9"/>
    <mergeCell ref="D7:D9"/>
    <mergeCell ref="E7:E9"/>
    <mergeCell ref="K70:P70"/>
    <mergeCell ref="Q70:T70"/>
    <mergeCell ref="W70:AC70"/>
    <mergeCell ref="E72:H72"/>
    <mergeCell ref="Q72:R72"/>
    <mergeCell ref="X72:AA72"/>
  </mergeCells>
  <phoneticPr fontId="15" type="noConversion"/>
  <pageMargins left="1.6" right="0.74803149606299213" top="0.76" bottom="0.65" header="0.51181102362204722" footer="0.51181102362204722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Y28"/>
  <sheetViews>
    <sheetView showGridLines="0" zoomScale="85" workbookViewId="0">
      <selection activeCell="J30" sqref="J30"/>
    </sheetView>
  </sheetViews>
  <sheetFormatPr defaultRowHeight="12.75" x14ac:dyDescent="0.2"/>
  <cols>
    <col min="1" max="1" width="4.28515625" style="1" customWidth="1"/>
    <col min="2" max="2" width="35.7109375" style="3" customWidth="1"/>
    <col min="3" max="3" width="8.85546875" style="3" customWidth="1"/>
    <col min="4" max="4" width="9.42578125" style="3" customWidth="1"/>
    <col min="5" max="5" width="7.7109375" style="3" customWidth="1"/>
    <col min="6" max="7" width="9.28515625" style="3" customWidth="1"/>
    <col min="8" max="8" width="8.85546875" style="3" customWidth="1"/>
    <col min="9" max="9" width="12.42578125" style="3" customWidth="1"/>
    <col min="10" max="16384" width="9.140625" style="3"/>
  </cols>
  <sheetData>
    <row r="2" spans="1:9" ht="15.75" x14ac:dyDescent="0.25">
      <c r="A2" s="258" t="s">
        <v>109</v>
      </c>
      <c r="B2" s="258"/>
      <c r="C2" s="258"/>
      <c r="D2" s="258"/>
      <c r="E2" s="258"/>
      <c r="F2" s="258"/>
      <c r="G2" s="258"/>
      <c r="H2" s="258"/>
      <c r="I2" s="258"/>
    </row>
    <row r="4" spans="1:9" ht="15" customHeight="1" x14ac:dyDescent="0.2">
      <c r="A4" s="281" t="s">
        <v>147</v>
      </c>
      <c r="B4" s="281"/>
      <c r="C4" s="281"/>
      <c r="D4" s="281"/>
      <c r="E4" s="281"/>
      <c r="F4" s="281"/>
      <c r="G4" s="281"/>
      <c r="H4" s="281"/>
      <c r="I4" s="281"/>
    </row>
    <row r="5" spans="1:9" ht="15" customHeight="1" x14ac:dyDescent="0.2">
      <c r="A5" s="259" t="str">
        <f>ТП!A3</f>
        <v>НА "Топлофикация Русе" АД, кондензационен блок №4</v>
      </c>
      <c r="B5" s="259"/>
      <c r="C5" s="259"/>
      <c r="D5" s="259"/>
      <c r="E5" s="259"/>
      <c r="F5" s="259"/>
      <c r="G5" s="259"/>
      <c r="H5" s="259"/>
      <c r="I5" s="259"/>
    </row>
    <row r="6" spans="1:9" ht="13.5" thickBot="1" x14ac:dyDescent="0.25"/>
    <row r="7" spans="1:9" ht="29.25" customHeight="1" thickTop="1" x14ac:dyDescent="0.2">
      <c r="A7" s="282" t="s">
        <v>2</v>
      </c>
      <c r="B7" s="283" t="s">
        <v>110</v>
      </c>
      <c r="C7" s="284" t="s">
        <v>261</v>
      </c>
      <c r="D7" s="284"/>
      <c r="E7" s="284"/>
      <c r="F7" s="284"/>
      <c r="G7" s="284"/>
      <c r="H7" s="284"/>
      <c r="I7" s="285"/>
    </row>
    <row r="8" spans="1:9" s="5" customFormat="1" ht="22.5" customHeight="1" x14ac:dyDescent="0.2">
      <c r="A8" s="264"/>
      <c r="B8" s="266"/>
      <c r="C8" s="26" t="s">
        <v>5</v>
      </c>
      <c r="D8" s="26" t="s">
        <v>6</v>
      </c>
      <c r="E8" s="26" t="s">
        <v>7</v>
      </c>
      <c r="F8" s="26" t="s">
        <v>8</v>
      </c>
      <c r="G8" s="26" t="s">
        <v>9</v>
      </c>
      <c r="H8" s="26" t="s">
        <v>173</v>
      </c>
      <c r="I8" s="111" t="s">
        <v>10</v>
      </c>
    </row>
    <row r="9" spans="1:9" s="6" customFormat="1" ht="11.25" x14ac:dyDescent="0.2">
      <c r="A9" s="29" t="s">
        <v>45</v>
      </c>
      <c r="B9" s="181">
        <v>2</v>
      </c>
      <c r="C9" s="29" t="s">
        <v>262</v>
      </c>
      <c r="D9" s="181">
        <v>4</v>
      </c>
      <c r="E9" s="29" t="s">
        <v>54</v>
      </c>
      <c r="F9" s="181">
        <v>6</v>
      </c>
      <c r="G9" s="29" t="s">
        <v>263</v>
      </c>
      <c r="H9" s="181">
        <v>8</v>
      </c>
      <c r="I9" s="29" t="s">
        <v>264</v>
      </c>
    </row>
    <row r="10" spans="1:9" ht="51.75" customHeight="1" x14ac:dyDescent="0.2">
      <c r="A10" s="7">
        <v>1</v>
      </c>
      <c r="B10" s="189" t="s">
        <v>158</v>
      </c>
      <c r="C10" s="36">
        <f t="shared" ref="C10:H10" si="0">SUM(C11:C17)</f>
        <v>0</v>
      </c>
      <c r="D10" s="36">
        <f t="shared" si="0"/>
        <v>0</v>
      </c>
      <c r="E10" s="36">
        <f t="shared" si="0"/>
        <v>0</v>
      </c>
      <c r="F10" s="36">
        <f>SUM(F11:F17)</f>
        <v>0</v>
      </c>
      <c r="G10" s="36">
        <f t="shared" si="0"/>
        <v>0</v>
      </c>
      <c r="H10" s="36">
        <f t="shared" si="0"/>
        <v>0</v>
      </c>
      <c r="I10" s="35">
        <f>SUM(C10:H10)</f>
        <v>0</v>
      </c>
    </row>
    <row r="11" spans="1:9" ht="24" customHeight="1" x14ac:dyDescent="0.2">
      <c r="A11" s="8" t="s">
        <v>111</v>
      </c>
      <c r="B11" s="190" t="s">
        <v>112</v>
      </c>
      <c r="C11" s="33"/>
      <c r="D11" s="33"/>
      <c r="E11" s="33"/>
      <c r="F11" s="33"/>
      <c r="G11" s="33"/>
      <c r="H11" s="33"/>
      <c r="I11" s="35">
        <f t="shared" ref="I11:I21" si="1">SUM(C11:H11)</f>
        <v>0</v>
      </c>
    </row>
    <row r="12" spans="1:9" x14ac:dyDescent="0.2">
      <c r="A12" s="8" t="s">
        <v>113</v>
      </c>
      <c r="B12" s="190" t="s">
        <v>114</v>
      </c>
      <c r="C12" s="33"/>
      <c r="D12" s="33"/>
      <c r="E12" s="33"/>
      <c r="F12" s="295" t="s">
        <v>287</v>
      </c>
      <c r="G12" s="33"/>
      <c r="H12" s="33"/>
      <c r="I12" s="296" t="s">
        <v>287</v>
      </c>
    </row>
    <row r="13" spans="1:9" x14ac:dyDescent="0.2">
      <c r="A13" s="8" t="s">
        <v>115</v>
      </c>
      <c r="B13" s="190" t="s">
        <v>116</v>
      </c>
      <c r="C13" s="33"/>
      <c r="D13" s="33"/>
      <c r="E13" s="33"/>
      <c r="F13" s="295" t="s">
        <v>287</v>
      </c>
      <c r="G13" s="33"/>
      <c r="H13" s="33"/>
      <c r="I13" s="296" t="s">
        <v>287</v>
      </c>
    </row>
    <row r="14" spans="1:9" x14ac:dyDescent="0.2">
      <c r="A14" s="8" t="s">
        <v>117</v>
      </c>
      <c r="B14" s="190" t="s">
        <v>118</v>
      </c>
      <c r="C14" s="33"/>
      <c r="D14" s="33"/>
      <c r="E14" s="33"/>
      <c r="F14" s="227"/>
      <c r="G14" s="33"/>
      <c r="H14" s="33"/>
      <c r="I14" s="35">
        <f t="shared" si="1"/>
        <v>0</v>
      </c>
    </row>
    <row r="15" spans="1:9" x14ac:dyDescent="0.2">
      <c r="A15" s="8" t="s">
        <v>119</v>
      </c>
      <c r="B15" s="190" t="s">
        <v>120</v>
      </c>
      <c r="C15" s="33"/>
      <c r="D15" s="33"/>
      <c r="E15" s="33"/>
      <c r="F15" s="33"/>
      <c r="G15" s="33"/>
      <c r="H15" s="33"/>
      <c r="I15" s="35">
        <f t="shared" si="1"/>
        <v>0</v>
      </c>
    </row>
    <row r="16" spans="1:9" ht="25.5" customHeight="1" x14ac:dyDescent="0.2">
      <c r="A16" s="8" t="s">
        <v>121</v>
      </c>
      <c r="B16" s="190" t="s">
        <v>122</v>
      </c>
      <c r="C16" s="33"/>
      <c r="D16" s="33"/>
      <c r="E16" s="33"/>
      <c r="F16" s="33"/>
      <c r="G16" s="33"/>
      <c r="H16" s="33"/>
      <c r="I16" s="35">
        <f t="shared" si="1"/>
        <v>0</v>
      </c>
    </row>
    <row r="17" spans="1:25" ht="33" customHeight="1" x14ac:dyDescent="0.2">
      <c r="A17" s="8" t="s">
        <v>240</v>
      </c>
      <c r="B17" s="190" t="s">
        <v>149</v>
      </c>
      <c r="C17" s="33"/>
      <c r="D17" s="33"/>
      <c r="E17" s="33"/>
      <c r="F17" s="33"/>
      <c r="G17" s="33"/>
      <c r="H17" s="33"/>
      <c r="I17" s="35">
        <f t="shared" si="1"/>
        <v>0</v>
      </c>
    </row>
    <row r="18" spans="1:25" s="2" customFormat="1" ht="33" customHeight="1" x14ac:dyDescent="0.2">
      <c r="A18" s="7" t="s">
        <v>162</v>
      </c>
      <c r="B18" s="189" t="s">
        <v>159</v>
      </c>
      <c r="C18" s="37">
        <f t="shared" ref="C18:H18" si="2">C19+C20</f>
        <v>0</v>
      </c>
      <c r="D18" s="37">
        <f t="shared" si="2"/>
        <v>0</v>
      </c>
      <c r="E18" s="37">
        <f t="shared" si="2"/>
        <v>0</v>
      </c>
      <c r="F18" s="37">
        <f t="shared" si="2"/>
        <v>0</v>
      </c>
      <c r="G18" s="37">
        <f t="shared" si="2"/>
        <v>0</v>
      </c>
      <c r="H18" s="37">
        <f t="shared" si="2"/>
        <v>0</v>
      </c>
      <c r="I18" s="35">
        <f t="shared" si="1"/>
        <v>0</v>
      </c>
    </row>
    <row r="19" spans="1:25" ht="18" customHeight="1" x14ac:dyDescent="0.2">
      <c r="A19" s="8"/>
      <c r="B19" s="190" t="s">
        <v>160</v>
      </c>
      <c r="C19" s="33"/>
      <c r="D19" s="33"/>
      <c r="E19" s="33"/>
      <c r="F19" s="33"/>
      <c r="G19" s="33"/>
      <c r="H19" s="33"/>
      <c r="I19" s="35">
        <f t="shared" si="1"/>
        <v>0</v>
      </c>
    </row>
    <row r="20" spans="1:25" ht="16.5" customHeight="1" x14ac:dyDescent="0.2">
      <c r="A20" s="8"/>
      <c r="B20" s="190" t="s">
        <v>161</v>
      </c>
      <c r="C20" s="33"/>
      <c r="D20" s="33"/>
      <c r="E20" s="33"/>
      <c r="F20" s="33"/>
      <c r="G20" s="33"/>
      <c r="H20" s="33"/>
      <c r="I20" s="35">
        <f t="shared" si="1"/>
        <v>0</v>
      </c>
    </row>
    <row r="21" spans="1:25" ht="30" customHeight="1" x14ac:dyDescent="0.2">
      <c r="A21" s="7" t="s">
        <v>163</v>
      </c>
      <c r="B21" s="189" t="s">
        <v>168</v>
      </c>
      <c r="C21" s="33"/>
      <c r="D21" s="33"/>
      <c r="E21" s="33"/>
      <c r="F21" s="33"/>
      <c r="G21" s="33"/>
      <c r="H21" s="33"/>
      <c r="I21" s="35">
        <f t="shared" si="1"/>
        <v>0</v>
      </c>
    </row>
    <row r="22" spans="1:25" x14ac:dyDescent="0.2">
      <c r="A22" s="9" t="s">
        <v>164</v>
      </c>
      <c r="B22" s="191" t="s">
        <v>123</v>
      </c>
      <c r="C22" s="10"/>
      <c r="D22" s="10"/>
      <c r="E22" s="10"/>
      <c r="F22" s="10"/>
      <c r="G22" s="10"/>
      <c r="H22" s="10"/>
      <c r="I22" s="205">
        <v>0</v>
      </c>
    </row>
    <row r="23" spans="1:25" ht="26.25" thickBot="1" x14ac:dyDescent="0.25">
      <c r="A23" s="11" t="s">
        <v>165</v>
      </c>
      <c r="B23" s="110" t="s">
        <v>150</v>
      </c>
      <c r="C23" s="12">
        <f t="shared" ref="C23:H23" si="3">C10+C17-C21+C22</f>
        <v>0</v>
      </c>
      <c r="D23" s="12">
        <f t="shared" si="3"/>
        <v>0</v>
      </c>
      <c r="E23" s="12">
        <f t="shared" si="3"/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34">
        <f>I10-I21+I22</f>
        <v>0</v>
      </c>
    </row>
    <row r="24" spans="1:25" ht="13.5" thickTop="1" x14ac:dyDescent="0.2">
      <c r="G24" s="14"/>
      <c r="H24" s="14"/>
    </row>
    <row r="25" spans="1:25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">
      <c r="A26" s="219" t="s">
        <v>272</v>
      </c>
      <c r="B26" s="219"/>
      <c r="C26" s="220"/>
      <c r="D26" s="223" t="s">
        <v>209</v>
      </c>
      <c r="E26" s="220"/>
      <c r="F26" s="220"/>
      <c r="G26" s="220"/>
      <c r="H26" s="220"/>
    </row>
    <row r="27" spans="1:25" x14ac:dyDescent="0.2">
      <c r="A27" s="219"/>
      <c r="B27" s="219"/>
      <c r="C27" s="220"/>
      <c r="D27" s="220"/>
      <c r="E27" s="220"/>
      <c r="F27" s="220"/>
      <c r="G27" s="220"/>
      <c r="H27" s="220"/>
    </row>
    <row r="28" spans="1:25" x14ac:dyDescent="0.2">
      <c r="A28" s="219"/>
      <c r="B28" s="220" t="s">
        <v>288</v>
      </c>
      <c r="C28" s="220"/>
      <c r="D28" s="220"/>
      <c r="E28" s="245" t="s">
        <v>277</v>
      </c>
      <c r="F28" s="245"/>
      <c r="G28" s="245"/>
      <c r="H28" s="245"/>
    </row>
  </sheetData>
  <mergeCells count="7">
    <mergeCell ref="E28:H28"/>
    <mergeCell ref="A2:I2"/>
    <mergeCell ref="A4:I4"/>
    <mergeCell ref="A5:I5"/>
    <mergeCell ref="A7:A8"/>
    <mergeCell ref="B7:B8"/>
    <mergeCell ref="C7:I7"/>
  </mergeCells>
  <phoneticPr fontId="0" type="noConversion"/>
  <pageMargins left="0.15748031496062992" right="0.15748031496062992" top="0.27559055118110237" bottom="0.35433070866141736" header="0.31496062992125984" footer="0.31496062992125984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G31"/>
  <sheetViews>
    <sheetView showGridLines="0" topLeftCell="A7" workbookViewId="0">
      <selection activeCell="B11" sqref="B11"/>
    </sheetView>
  </sheetViews>
  <sheetFormatPr defaultRowHeight="12.75" x14ac:dyDescent="0.2"/>
  <cols>
    <col min="1" max="1" width="6.140625" style="3" customWidth="1"/>
    <col min="2" max="2" width="55.5703125" style="3" customWidth="1"/>
    <col min="3" max="3" width="8.5703125" style="3" customWidth="1"/>
    <col min="4" max="4" width="17.42578125" style="3" customWidth="1"/>
    <col min="5" max="16384" width="9.140625" style="3"/>
  </cols>
  <sheetData>
    <row r="2" spans="1:4" x14ac:dyDescent="0.2">
      <c r="A2" s="4"/>
      <c r="B2" s="4"/>
      <c r="C2" s="4"/>
      <c r="D2" s="4"/>
    </row>
    <row r="3" spans="1:4" x14ac:dyDescent="0.2">
      <c r="D3" s="13"/>
    </row>
    <row r="4" spans="1:4" ht="15.75" x14ac:dyDescent="0.25">
      <c r="A4" s="258" t="s">
        <v>124</v>
      </c>
      <c r="B4" s="258"/>
      <c r="C4" s="258"/>
      <c r="D4" s="258"/>
    </row>
    <row r="5" spans="1:4" ht="15" x14ac:dyDescent="0.2">
      <c r="A5" s="15"/>
      <c r="B5" s="15"/>
      <c r="C5" s="15"/>
      <c r="D5" s="15"/>
    </row>
    <row r="6" spans="1:4" ht="14.25" x14ac:dyDescent="0.2">
      <c r="A6" s="226" t="s">
        <v>125</v>
      </c>
      <c r="B6" s="226"/>
      <c r="C6" s="226"/>
      <c r="D6" s="226"/>
    </row>
    <row r="7" spans="1:4" ht="14.25" x14ac:dyDescent="0.2">
      <c r="A7" s="16"/>
      <c r="B7" s="16"/>
      <c r="C7" s="16"/>
      <c r="D7" s="16"/>
    </row>
    <row r="8" spans="1:4" ht="14.25" x14ac:dyDescent="0.2">
      <c r="A8" s="259" t="str">
        <f>ТП!A3</f>
        <v>НА "Топлофикация Русе" АД, кондензационен блок №4</v>
      </c>
      <c r="B8" s="259"/>
      <c r="C8" s="259"/>
      <c r="D8" s="259"/>
    </row>
    <row r="9" spans="1:4" x14ac:dyDescent="0.2">
      <c r="A9" s="2"/>
    </row>
    <row r="10" spans="1:4" ht="13.5" thickBot="1" x14ac:dyDescent="0.25"/>
    <row r="11" spans="1:4" s="17" customFormat="1" ht="54.75" customHeight="1" thickTop="1" x14ac:dyDescent="0.2">
      <c r="A11" s="185" t="s">
        <v>2</v>
      </c>
      <c r="B11" s="186" t="s">
        <v>110</v>
      </c>
      <c r="C11" s="187" t="s">
        <v>126</v>
      </c>
      <c r="D11" s="188" t="s">
        <v>285</v>
      </c>
    </row>
    <row r="12" spans="1:4" s="17" customFormat="1" ht="15.75" customHeight="1" x14ac:dyDescent="0.2">
      <c r="A12" s="109">
        <v>1</v>
      </c>
      <c r="B12" s="27">
        <v>2</v>
      </c>
      <c r="C12" s="27">
        <v>3</v>
      </c>
      <c r="D12" s="28">
        <v>5</v>
      </c>
    </row>
    <row r="13" spans="1:4" s="21" customFormat="1" ht="17.25" customHeight="1" x14ac:dyDescent="0.2">
      <c r="A13" s="18">
        <v>1</v>
      </c>
      <c r="B13" s="19" t="s">
        <v>127</v>
      </c>
      <c r="C13" s="20" t="s">
        <v>44</v>
      </c>
      <c r="D13" s="230" t="s">
        <v>287</v>
      </c>
    </row>
    <row r="14" spans="1:4" s="21" customFormat="1" ht="18" customHeight="1" x14ac:dyDescent="0.2">
      <c r="A14" s="18">
        <v>2</v>
      </c>
      <c r="B14" s="19" t="s">
        <v>128</v>
      </c>
      <c r="C14" s="20" t="s">
        <v>13</v>
      </c>
      <c r="D14" s="30" t="s">
        <v>287</v>
      </c>
    </row>
    <row r="15" spans="1:4" s="21" customFormat="1" ht="17.25" customHeight="1" x14ac:dyDescent="0.2">
      <c r="A15" s="18">
        <v>3</v>
      </c>
      <c r="B15" s="19" t="s">
        <v>129</v>
      </c>
      <c r="C15" s="20" t="s">
        <v>13</v>
      </c>
      <c r="D15" s="30" t="s">
        <v>287</v>
      </c>
    </row>
    <row r="16" spans="1:4" s="21" customFormat="1" ht="18" customHeight="1" x14ac:dyDescent="0.2">
      <c r="A16" s="18">
        <v>4</v>
      </c>
      <c r="B16" s="19" t="s">
        <v>130</v>
      </c>
      <c r="C16" s="20" t="s">
        <v>44</v>
      </c>
      <c r="D16" s="25" t="s">
        <v>287</v>
      </c>
    </row>
    <row r="17" spans="1:7" s="21" customFormat="1" ht="18" customHeight="1" x14ac:dyDescent="0.2">
      <c r="A17" s="18"/>
      <c r="B17" s="19" t="s">
        <v>131</v>
      </c>
      <c r="C17" s="20" t="s">
        <v>44</v>
      </c>
      <c r="D17" s="231" t="s">
        <v>287</v>
      </c>
    </row>
    <row r="18" spans="1:7" s="21" customFormat="1" ht="18" customHeight="1" x14ac:dyDescent="0.2">
      <c r="A18" s="18"/>
      <c r="B18" s="19" t="s">
        <v>132</v>
      </c>
      <c r="C18" s="20" t="s">
        <v>44</v>
      </c>
      <c r="D18" s="231" t="s">
        <v>287</v>
      </c>
    </row>
    <row r="19" spans="1:7" s="21" customFormat="1" ht="18" customHeight="1" x14ac:dyDescent="0.2">
      <c r="A19" s="18">
        <v>5</v>
      </c>
      <c r="B19" s="19" t="s">
        <v>133</v>
      </c>
      <c r="C19" s="20" t="s">
        <v>13</v>
      </c>
      <c r="D19" s="30" t="s">
        <v>287</v>
      </c>
    </row>
    <row r="20" spans="1:7" s="21" customFormat="1" ht="29.25" customHeight="1" x14ac:dyDescent="0.2">
      <c r="A20" s="18">
        <v>6</v>
      </c>
      <c r="B20" s="19" t="s">
        <v>134</v>
      </c>
      <c r="C20" s="20" t="s">
        <v>13</v>
      </c>
      <c r="D20" s="229" t="s">
        <v>287</v>
      </c>
    </row>
    <row r="21" spans="1:7" s="21" customFormat="1" ht="18" customHeight="1" x14ac:dyDescent="0.2">
      <c r="A21" s="18">
        <v>7</v>
      </c>
      <c r="B21" s="19" t="s">
        <v>148</v>
      </c>
      <c r="C21" s="20" t="s">
        <v>13</v>
      </c>
      <c r="D21" s="31">
        <v>0.1</v>
      </c>
    </row>
    <row r="22" spans="1:7" ht="18" customHeight="1" thickBot="1" x14ac:dyDescent="0.25">
      <c r="A22" s="24">
        <v>8</v>
      </c>
      <c r="B22" s="23" t="s">
        <v>135</v>
      </c>
      <c r="C22" s="22" t="s">
        <v>13</v>
      </c>
      <c r="D22" s="32" t="s">
        <v>287</v>
      </c>
    </row>
    <row r="23" spans="1:7" ht="13.5" thickTop="1" x14ac:dyDescent="0.2"/>
    <row r="25" spans="1:7" ht="49.5" customHeight="1" x14ac:dyDescent="0.2">
      <c r="A25" s="286" t="s">
        <v>265</v>
      </c>
      <c r="B25" s="286"/>
      <c r="C25" s="286"/>
      <c r="D25" s="286"/>
    </row>
    <row r="28" spans="1:7" s="2" customFormat="1" x14ac:dyDescent="0.2">
      <c r="A28" s="219" t="s">
        <v>272</v>
      </c>
      <c r="B28" s="219"/>
      <c r="C28" s="223" t="s">
        <v>209</v>
      </c>
      <c r="D28" s="220"/>
      <c r="E28" s="220"/>
      <c r="F28" s="220"/>
      <c r="G28" s="220"/>
    </row>
    <row r="29" spans="1:7" x14ac:dyDescent="0.2">
      <c r="A29" s="219"/>
      <c r="B29" s="219"/>
      <c r="C29" s="220"/>
      <c r="D29" s="220"/>
      <c r="E29" s="220"/>
      <c r="F29" s="220"/>
      <c r="G29" s="220"/>
    </row>
    <row r="30" spans="1:7" x14ac:dyDescent="0.2">
      <c r="A30" s="219"/>
      <c r="B30" s="220" t="s">
        <v>288</v>
      </c>
      <c r="C30" s="220"/>
      <c r="D30" s="245" t="s">
        <v>277</v>
      </c>
      <c r="E30" s="245"/>
      <c r="F30" s="245"/>
      <c r="G30" s="245"/>
    </row>
    <row r="31" spans="1:7" x14ac:dyDescent="0.2">
      <c r="A31" s="1"/>
    </row>
  </sheetData>
  <mergeCells count="4">
    <mergeCell ref="D30:G30"/>
    <mergeCell ref="A4:D4"/>
    <mergeCell ref="A8:D8"/>
    <mergeCell ref="A25:D25"/>
  </mergeCells>
  <phoneticPr fontId="0" type="noConversion"/>
  <pageMargins left="0.25" right="0.25" top="0.75" bottom="0.75" header="0.3" footer="0.3"/>
  <pageSetup paperSize="9" scale="8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G29"/>
  <sheetViews>
    <sheetView tabSelected="1" topLeftCell="A4" workbookViewId="0">
      <selection activeCell="A7" sqref="A7:E7"/>
    </sheetView>
  </sheetViews>
  <sheetFormatPr defaultRowHeight="12.75" x14ac:dyDescent="0.2"/>
  <cols>
    <col min="1" max="1" width="5.5703125" style="4" customWidth="1"/>
    <col min="2" max="2" width="45.85546875" style="3" customWidth="1"/>
    <col min="3" max="3" width="8.7109375" style="3" customWidth="1"/>
    <col min="4" max="4" width="12.7109375" style="3" customWidth="1"/>
    <col min="5" max="5" width="14.28515625" style="3" customWidth="1"/>
    <col min="6" max="16384" width="9.140625" style="3"/>
  </cols>
  <sheetData>
    <row r="3" spans="1:7" ht="15.75" x14ac:dyDescent="0.25">
      <c r="A3" s="258" t="s">
        <v>136</v>
      </c>
      <c r="B3" s="258"/>
      <c r="C3" s="258"/>
      <c r="D3" s="258"/>
      <c r="E3" s="258"/>
    </row>
    <row r="5" spans="1:7" ht="33.75" customHeight="1" x14ac:dyDescent="0.2">
      <c r="A5" s="287" t="s">
        <v>137</v>
      </c>
      <c r="B5" s="287"/>
      <c r="C5" s="287"/>
      <c r="D5" s="287"/>
      <c r="E5" s="287"/>
    </row>
    <row r="6" spans="1:7" ht="14.25" x14ac:dyDescent="0.2">
      <c r="A6" s="38"/>
      <c r="B6" s="38"/>
      <c r="C6" s="38"/>
      <c r="D6" s="38"/>
      <c r="E6" s="38"/>
    </row>
    <row r="7" spans="1:7" ht="14.25" x14ac:dyDescent="0.2">
      <c r="A7" s="259" t="str">
        <f>ТП!A3</f>
        <v>НА "Топлофикация Русе" АД, кондензационен блок №4</v>
      </c>
      <c r="B7" s="259"/>
      <c r="C7" s="259"/>
      <c r="D7" s="259"/>
      <c r="E7" s="259"/>
    </row>
    <row r="8" spans="1:7" ht="14.25" x14ac:dyDescent="0.2">
      <c r="A8" s="38"/>
      <c r="B8" s="16"/>
      <c r="C8" s="16"/>
      <c r="D8" s="16"/>
      <c r="E8" s="16"/>
    </row>
    <row r="9" spans="1:7" ht="3" customHeight="1" thickBot="1" x14ac:dyDescent="0.25"/>
    <row r="10" spans="1:7" ht="15" customHeight="1" thickTop="1" x14ac:dyDescent="0.2">
      <c r="A10" s="290" t="s">
        <v>2</v>
      </c>
      <c r="B10" s="288" t="s">
        <v>206</v>
      </c>
      <c r="C10" s="288" t="s">
        <v>4</v>
      </c>
      <c r="D10" s="288" t="s">
        <v>281</v>
      </c>
      <c r="E10" s="289" t="s">
        <v>284</v>
      </c>
    </row>
    <row r="11" spans="1:7" ht="36.75" customHeight="1" x14ac:dyDescent="0.2">
      <c r="A11" s="291"/>
      <c r="B11" s="253"/>
      <c r="C11" s="253"/>
      <c r="D11" s="278"/>
      <c r="E11" s="280"/>
      <c r="G11" s="211"/>
    </row>
    <row r="12" spans="1:7" ht="11.25" customHeight="1" x14ac:dyDescent="0.2">
      <c r="A12" s="192">
        <v>1</v>
      </c>
      <c r="B12" s="181">
        <v>2</v>
      </c>
      <c r="C12" s="181">
        <v>3</v>
      </c>
      <c r="D12" s="181">
        <v>4</v>
      </c>
      <c r="E12" s="183">
        <v>5</v>
      </c>
    </row>
    <row r="13" spans="1:7" x14ac:dyDescent="0.2">
      <c r="A13" s="159">
        <v>1</v>
      </c>
      <c r="B13" s="193" t="s">
        <v>169</v>
      </c>
      <c r="C13" s="146" t="s">
        <v>11</v>
      </c>
      <c r="D13" s="182" t="s">
        <v>287</v>
      </c>
      <c r="E13" s="184" t="s">
        <v>287</v>
      </c>
    </row>
    <row r="14" spans="1:7" ht="24" x14ac:dyDescent="0.2">
      <c r="A14" s="159">
        <v>2</v>
      </c>
      <c r="B14" s="145" t="s">
        <v>232</v>
      </c>
      <c r="C14" s="146" t="s">
        <v>11</v>
      </c>
      <c r="D14" s="182" t="s">
        <v>287</v>
      </c>
      <c r="E14" s="184" t="s">
        <v>287</v>
      </c>
    </row>
    <row r="15" spans="1:7" ht="12" customHeight="1" x14ac:dyDescent="0.2">
      <c r="A15" s="159">
        <v>3</v>
      </c>
      <c r="B15" s="193" t="s">
        <v>101</v>
      </c>
      <c r="C15" s="146" t="s">
        <v>138</v>
      </c>
      <c r="D15" s="182" t="str">
        <f>'Разходи '!D53</f>
        <v>ххх</v>
      </c>
      <c r="E15" s="184" t="str">
        <f>'Разходи '!E53</f>
        <v>ххх</v>
      </c>
    </row>
    <row r="16" spans="1:7" x14ac:dyDescent="0.2">
      <c r="A16" s="159">
        <v>4</v>
      </c>
      <c r="B16" s="193" t="s">
        <v>139</v>
      </c>
      <c r="C16" s="146" t="s">
        <v>138</v>
      </c>
      <c r="D16" s="182" t="str">
        <f>'Разходи '!D11</f>
        <v>ххх</v>
      </c>
      <c r="E16" s="184" t="str">
        <f>'Разходи '!E11</f>
        <v>ххх</v>
      </c>
    </row>
    <row r="17" spans="1:7" x14ac:dyDescent="0.2">
      <c r="A17" s="159">
        <v>5</v>
      </c>
      <c r="B17" s="193" t="s">
        <v>140</v>
      </c>
      <c r="C17" s="146" t="s">
        <v>138</v>
      </c>
      <c r="D17" s="242" t="s">
        <v>287</v>
      </c>
      <c r="E17" s="206" t="s">
        <v>287</v>
      </c>
    </row>
    <row r="18" spans="1:7" x14ac:dyDescent="0.2">
      <c r="A18" s="159">
        <v>6</v>
      </c>
      <c r="B18" s="193" t="s">
        <v>141</v>
      </c>
      <c r="C18" s="146" t="s">
        <v>138</v>
      </c>
      <c r="D18" s="182" t="s">
        <v>287</v>
      </c>
      <c r="E18" s="184" t="s">
        <v>287</v>
      </c>
    </row>
    <row r="19" spans="1:7" x14ac:dyDescent="0.2">
      <c r="A19" s="159">
        <v>7</v>
      </c>
      <c r="B19" s="193" t="s">
        <v>145</v>
      </c>
      <c r="C19" s="146" t="s">
        <v>138</v>
      </c>
      <c r="D19" s="182" t="s">
        <v>287</v>
      </c>
      <c r="E19" s="184" t="s">
        <v>287</v>
      </c>
    </row>
    <row r="20" spans="1:7" x14ac:dyDescent="0.2">
      <c r="A20" s="159">
        <v>8</v>
      </c>
      <c r="B20" s="194" t="s">
        <v>142</v>
      </c>
      <c r="C20" s="146" t="s">
        <v>146</v>
      </c>
      <c r="D20" s="240" t="s">
        <v>287</v>
      </c>
      <c r="E20" s="241" t="s">
        <v>287</v>
      </c>
    </row>
    <row r="21" spans="1:7" x14ac:dyDescent="0.2">
      <c r="A21" s="159">
        <v>9</v>
      </c>
      <c r="B21" s="194" t="s">
        <v>143</v>
      </c>
      <c r="C21" s="146" t="s">
        <v>146</v>
      </c>
      <c r="D21" s="240" t="s">
        <v>287</v>
      </c>
      <c r="E21" s="241" t="s">
        <v>287</v>
      </c>
    </row>
    <row r="22" spans="1:7" ht="13.5" thickBot="1" x14ac:dyDescent="0.25">
      <c r="A22" s="195">
        <v>10</v>
      </c>
      <c r="B22" s="196" t="s">
        <v>144</v>
      </c>
      <c r="C22" s="176" t="s">
        <v>146</v>
      </c>
      <c r="D22" s="207" t="s">
        <v>287</v>
      </c>
      <c r="E22" s="208" t="s">
        <v>287</v>
      </c>
    </row>
    <row r="23" spans="1:7" ht="13.5" thickTop="1" x14ac:dyDescent="0.2"/>
    <row r="26" spans="1:7" x14ac:dyDescent="0.2">
      <c r="A26" s="219" t="s">
        <v>276</v>
      </c>
      <c r="B26" s="219"/>
      <c r="C26" s="223" t="s">
        <v>209</v>
      </c>
      <c r="D26" s="220"/>
      <c r="E26" s="220"/>
      <c r="F26" s="220"/>
      <c r="G26" s="220"/>
    </row>
    <row r="27" spans="1:7" x14ac:dyDescent="0.2">
      <c r="A27" s="219"/>
      <c r="B27" s="219"/>
      <c r="C27" s="220"/>
      <c r="D27" s="220"/>
      <c r="E27" s="220"/>
      <c r="F27" s="220"/>
      <c r="G27" s="220" t="s">
        <v>286</v>
      </c>
    </row>
    <row r="28" spans="1:7" s="2" customFormat="1" x14ac:dyDescent="0.2">
      <c r="A28" s="219"/>
      <c r="B28" s="220" t="s">
        <v>288</v>
      </c>
      <c r="C28" s="220"/>
      <c r="D28" s="245" t="s">
        <v>277</v>
      </c>
      <c r="E28" s="245"/>
      <c r="F28" s="245"/>
      <c r="G28" s="245"/>
    </row>
    <row r="29" spans="1:7" x14ac:dyDescent="0.2">
      <c r="B29" s="210"/>
    </row>
  </sheetData>
  <mergeCells count="9">
    <mergeCell ref="D28:G28"/>
    <mergeCell ref="A3:E3"/>
    <mergeCell ref="A5:E5"/>
    <mergeCell ref="A7:E7"/>
    <mergeCell ref="B10:B11"/>
    <mergeCell ref="C10:C11"/>
    <mergeCell ref="D10:D11"/>
    <mergeCell ref="E10:E11"/>
    <mergeCell ref="A10:A11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Горива</vt:lpstr>
      <vt:lpstr>Договори</vt:lpstr>
      <vt:lpstr>ТП</vt:lpstr>
      <vt:lpstr>Разходи </vt:lpstr>
      <vt:lpstr>РБА</vt:lpstr>
      <vt:lpstr>НВ</vt:lpstr>
      <vt:lpstr>ТИП </vt:lpstr>
      <vt:lpstr>Горива!Print_Titles</vt:lpstr>
    </vt:vector>
  </TitlesOfParts>
  <Company>DKER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dk-lstoy</dc:creator>
  <cp:lastModifiedBy>Marieta Novakova</cp:lastModifiedBy>
  <cp:lastPrinted>2025-03-28T13:54:12Z</cp:lastPrinted>
  <dcterms:created xsi:type="dcterms:W3CDTF">2004-03-09T08:06:01Z</dcterms:created>
  <dcterms:modified xsi:type="dcterms:W3CDTF">2025-03-31T08:14:26Z</dcterms:modified>
</cp:coreProperties>
</file>